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" sheetId="1" r:id="rId4"/>
    <sheet state="visible" name="Upload Sheet" sheetId="2" r:id="rId5"/>
  </sheets>
  <definedNames>
    <definedName name="valuevx">42.314159</definedName>
    <definedName name="vertex42_copyright">"© 2008-2017 Vertex42 LLC"</definedName>
    <definedName name="vertex42_id">"LoanAmortizationSchedule_v2-0.xlsx"</definedName>
    <definedName name="vertex42_title">"Loan Amortization Schedule"</definedName>
    <definedName localSheetId="0" name="roundOpt">Schedule!$D$17</definedName>
    <definedName localSheetId="0" name="loan_amount">Schedule!$D$4</definedName>
    <definedName localSheetId="0" name="months_per_period">Schedule!$D$15</definedName>
    <definedName localSheetId="0" name="periods_per_year">Schedule!$D$12</definedName>
    <definedName localSheetId="0" name="term">Schedule!$D$6</definedName>
    <definedName localSheetId="0" name="rate">Schedule!$H$4</definedName>
    <definedName localSheetId="0" name="compound_period">Schedule!$D$13</definedName>
    <definedName localSheetId="0" name="nper">Schedule!$D$16</definedName>
    <definedName localSheetId="0" name="payment">Schedule!$D$19</definedName>
    <definedName localSheetId="0" name="fpdate">Schedule!$D$7</definedName>
    <definedName localSheetId="0" name="pmtType">Schedule!$D$14</definedName>
  </definedNames>
  <calcPr/>
  <extLst>
    <ext uri="GoogleSheetsCustomDataVersion2">
      <go:sheetsCustomData xmlns:go="http://customooxmlschemas.google.com/" r:id="rId6" roundtripDataChecksum="GqjwB8EYxEDkd26eEyuZWTs5cY1OeEF3FKZG08cfEZ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9">
      <text>
        <t xml:space="preserve">======
ID#AAAAzauNOVc
Compound Period    (2023-06-20 07:58:58)
The number of times per year that the interest is compounded.
Annually: 1 time per year
Semi-Annually: 2 times per year
Quarterly: 4 times per year
Monthly: 12 times per year
Canadian mortgages are compounded semi-annually.
US mortgages are compounded monthly.
The default is to set the compound period EQUAL to the payment frequency.
WARNING:Choosing a compound period that is shorter than the payment period results in negative amortization.</t>
      </text>
    </comment>
    <comment authorId="0" ref="G7">
      <text>
        <t xml:space="preserve">======
ID#AAAAzauNOVY
Maria    (2023-06-20 07:58:58)
Estimated Interest Savings
The reduced interest expense associated with making extra payments. The result may be off by a small amount (a few dollars) due to rounding.</t>
      </text>
    </comment>
    <comment authorId="0" ref="G4">
      <text>
        <t xml:space="preserve">======
ID#AAAAzauNOVU
Rate Per PAYMENT Period    (2023-06-20 07:58:58)
When the Compound Period is equal to the Payment Frequency, the rate per period ends up being simply the annual rate divided by the number of periods per year.</t>
      </text>
    </comment>
    <comment authorId="0" ref="C11">
      <text>
        <t xml:space="preserve">======
ID#AAAAzauNOVQ
Rounding    (2023-06-20 07:58:58)
Interest calculations are normally rounded to the nearest cent in an amortization schedule.</t>
      </text>
    </comment>
    <comment authorId="0" ref="C6">
      <text>
        <t xml:space="preserve">======
ID#AAAAzauNOVM
Maria    (2023-06-20 07:58:58)
Term of Loan
Mortgage loans usually have 15 or 30-year terms. Auto loans are usually between 2 and 5 years. For a 6-month term, enter 6/12.</t>
      </text>
    </comment>
    <comment authorId="0" ref="C10">
      <text>
        <t xml:space="preserve">======
ID#AAAAzauNOVI
Payment Type    (2023-06-20 07:58:58)
This affects the "type" argument in the Excel PMT function.
"End of Period" (type=0) is the most common option. Choosing "Beginning of Period" (type=1) means that you will pay zero interest on your first payment.</t>
      </text>
    </comment>
    <comment authorId="0" ref="C8">
      <text>
        <t xml:space="preserve">======
ID#AAAAzauNOVE
Payment Frequency    (2023-06-20 07:58:58)
This defines the Payment Period, or the number of payments per year.</t>
      </text>
    </comment>
    <comment authorId="0" ref="D57">
      <text>
        <t xml:space="preserve">======
ID#AAAAzauNOVA
Maria    (2023-06-20 07:58:58)
Additional Payment
The amount paid directly towards the principal, in additional to the normal payment.
To pay off the remaining balance, the additional payment must be the last period balance - payment due + interest due.
(Assumes no penalties for making additional payments.)</t>
      </text>
    </comment>
  </commentList>
  <extLst>
    <ext uri="GoogleSheetsCustomDataVersion2">
      <go:sheetsCustomData xmlns:go="http://customooxmlschemas.google.com/" r:id="rId1" roundtripDataSignature="AMtx7mhumQMuJUSqWSt/naMj79daG8darg=="/>
    </ext>
  </extLst>
</comments>
</file>

<file path=xl/sharedStrings.xml><?xml version="1.0" encoding="utf-8"?>
<sst xmlns="http://schemas.openxmlformats.org/spreadsheetml/2006/main" count="53" uniqueCount="47">
  <si>
    <t>Loan Information</t>
  </si>
  <si>
    <t>Summary</t>
  </si>
  <si>
    <t>Frequency</t>
  </si>
  <si>
    <t>Loan Amount</t>
  </si>
  <si>
    <t>Rate (per period)</t>
  </si>
  <si>
    <t>Annual</t>
  </si>
  <si>
    <t>Annual Interest Rate</t>
  </si>
  <si>
    <t>Total Payments</t>
  </si>
  <si>
    <t>Semi-Annual</t>
  </si>
  <si>
    <t>Term of Loan in Years</t>
  </si>
  <si>
    <t>Total Interest</t>
  </si>
  <si>
    <t>Quarterly</t>
  </si>
  <si>
    <t>First Payment Date</t>
  </si>
  <si>
    <t>22/01/2026</t>
  </si>
  <si>
    <t>Est. Interest Savings</t>
  </si>
  <si>
    <t>Bi-Monthly</t>
  </si>
  <si>
    <t>Payment Frequency</t>
  </si>
  <si>
    <t>Monthly</t>
  </si>
  <si>
    <t>Compound Period</t>
  </si>
  <si>
    <t>Semi-Monthly</t>
  </si>
  <si>
    <t>Payment Type</t>
  </si>
  <si>
    <t>End of Period</t>
  </si>
  <si>
    <t>Bi-Weekly</t>
  </si>
  <si>
    <t>Rounding</t>
  </si>
  <si>
    <t>On</t>
  </si>
  <si>
    <t>Weekly</t>
  </si>
  <si>
    <t>Periods Per Year</t>
  </si>
  <si>
    <t>Months Per Period</t>
  </si>
  <si>
    <t>Number of Periods</t>
  </si>
  <si>
    <t>Rounding Option</t>
  </si>
  <si>
    <t>[42]</t>
  </si>
  <si>
    <t>Yearly Summary</t>
  </si>
  <si>
    <t>Year</t>
  </si>
  <si>
    <t>Payments</t>
  </si>
  <si>
    <t>Additional Payments</t>
  </si>
  <si>
    <t>Interest Paid</t>
  </si>
  <si>
    <t>Principal Paid</t>
  </si>
  <si>
    <t>Year-End
 Balance</t>
  </si>
  <si>
    <t>No.</t>
  </si>
  <si>
    <t>Due
Date</t>
  </si>
  <si>
    <t>Payment
Due</t>
  </si>
  <si>
    <t>Additional Payment</t>
  </si>
  <si>
    <t>Interest</t>
  </si>
  <si>
    <t>Principal</t>
  </si>
  <si>
    <t>Balance</t>
  </si>
  <si>
    <t>End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</si>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</sst>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m/d/yy"/>
    <numFmt numFmtId="166" formatCode="0.000%"/>
  </numFmts>
  <fonts count="17">
    <font>
      <sz val="10.0"/>
      <color rgb="FF000000"/>
      <name val="Arial"/>
      <scheme val="minor"/>
    </font>
    <font>
      <b/>
      <sz val="18.0"/>
      <color theme="1"/>
      <name val="Arial"/>
    </font>
    <font>
      <sz val="18.0"/>
      <color theme="1"/>
      <name val="Arial"/>
    </font>
    <font>
      <sz val="10.0"/>
      <color rgb="FFFFFFFF"/>
      <name val="Arial"/>
    </font>
    <font>
      <sz val="10.0"/>
      <color theme="1"/>
      <name val="Arial"/>
    </font>
    <font>
      <sz val="11.0"/>
      <color theme="1"/>
      <name val="Arial"/>
    </font>
    <font>
      <b/>
      <sz val="10.0"/>
      <color theme="1"/>
      <name val="Arial"/>
    </font>
    <font>
      <b/>
      <sz val="10.0"/>
      <color rgb="FF595959"/>
      <name val="Tahoma"/>
    </font>
    <font>
      <sz val="9.0"/>
      <color theme="1"/>
      <name val="Arial"/>
    </font>
    <font>
      <color theme="1"/>
      <name val="Arial"/>
      <scheme val="minor"/>
    </font>
    <font>
      <b/>
      <sz val="11.0"/>
      <color rgb="FFFF0000"/>
      <name val="Arial"/>
    </font>
    <font>
      <sz val="11.0"/>
      <color rgb="FFFF0000"/>
      <name val="Arial"/>
    </font>
    <font>
      <sz val="8.0"/>
      <color theme="1"/>
      <name val="Arial"/>
    </font>
    <font>
      <sz val="6.0"/>
      <color rgb="FFFFFFFF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3E3E3"/>
        <bgColor rgb="FFE3E3E3"/>
      </patternFill>
    </fill>
    <fill>
      <patternFill patternType="solid">
        <fgColor rgb="FFE1E1E1"/>
        <bgColor rgb="FFE1E1E1"/>
      </patternFill>
    </fill>
    <fill>
      <patternFill patternType="solid">
        <fgColor rgb="FFF2F2F2"/>
        <bgColor rgb="FFF2F2F2"/>
      </patternFill>
    </fill>
    <fill>
      <patternFill patternType="solid">
        <fgColor rgb="FFEAEAEA"/>
        <bgColor rgb="FFEAEAEA"/>
      </patternFill>
    </fill>
    <fill>
      <patternFill patternType="solid">
        <fgColor rgb="FFD9D9D9"/>
        <bgColor rgb="FFD9D9D9"/>
      </patternFill>
    </fill>
  </fills>
  <borders count="13">
    <border/>
    <border>
      <left/>
      <right/>
      <top/>
      <bottom style="thin">
        <color rgb="FF000000"/>
      </bottom>
    </border>
    <border>
      <left/>
      <right/>
      <top/>
      <bottom style="thin">
        <color theme="4"/>
      </bottom>
    </border>
    <border>
      <bottom style="thin">
        <color theme="4"/>
      </bottom>
    </border>
    <border>
      <left/>
      <right/>
      <top/>
      <bottom style="thin">
        <color rgb="FF878787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top style="thin">
        <color theme="4"/>
      </top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3" numFmtId="0" xfId="0" applyBorder="1" applyFont="1"/>
    <xf borderId="0" fillId="0" fontId="4" numFmtId="0" xfId="0" applyFont="1"/>
    <xf borderId="2" fillId="2" fontId="5" numFmtId="0" xfId="0" applyAlignment="1" applyBorder="1" applyFont="1">
      <alignment horizontal="left" vertical="center"/>
    </xf>
    <xf borderId="2" fillId="2" fontId="6" numFmtId="0" xfId="0" applyAlignment="1" applyBorder="1" applyFont="1">
      <alignment horizontal="left" vertical="center"/>
    </xf>
    <xf borderId="2" fillId="2" fontId="6" numFmtId="0" xfId="0" applyAlignment="1" applyBorder="1" applyFont="1">
      <alignment horizontal="center" shrinkToFit="0" wrapText="1"/>
    </xf>
    <xf borderId="3" fillId="0" fontId="7" numFmtId="0" xfId="0" applyBorder="1" applyFont="1"/>
    <xf borderId="4" fillId="3" fontId="4" numFmtId="0" xfId="0" applyAlignment="1" applyBorder="1" applyFill="1" applyFont="1">
      <alignment horizontal="center" shrinkToFit="0" wrapText="1"/>
    </xf>
    <xf borderId="5" fillId="4" fontId="4" numFmtId="0" xfId="0" applyBorder="1" applyFill="1" applyFont="1"/>
    <xf borderId="5" fillId="4" fontId="5" numFmtId="0" xfId="0" applyAlignment="1" applyBorder="1" applyFont="1">
      <alignment horizontal="right"/>
    </xf>
    <xf borderId="6" fillId="0" fontId="5" numFmtId="164" xfId="0" applyAlignment="1" applyBorder="1" applyFont="1" applyNumberFormat="1">
      <alignment readingOrder="0"/>
    </xf>
    <xf borderId="0" fillId="0" fontId="5" numFmtId="0" xfId="0" applyAlignment="1" applyFont="1">
      <alignment horizontal="right"/>
    </xf>
    <xf borderId="0" fillId="0" fontId="5" numFmtId="10" xfId="0" applyFont="1" applyNumberFormat="1"/>
    <xf borderId="7" fillId="0" fontId="8" numFmtId="0" xfId="0" applyAlignment="1" applyBorder="1" applyFont="1">
      <alignment horizontal="left" shrinkToFit="0" vertical="top" wrapText="1"/>
    </xf>
    <xf borderId="0" fillId="0" fontId="9" numFmtId="0" xfId="0" applyFont="1"/>
    <xf borderId="8" fillId="0" fontId="5" numFmtId="10" xfId="0" applyAlignment="1" applyBorder="1" applyFont="1" applyNumberFormat="1">
      <alignment horizontal="right" readingOrder="0"/>
    </xf>
    <xf borderId="0" fillId="0" fontId="5" numFmtId="164" xfId="0" applyFont="1" applyNumberFormat="1"/>
    <xf borderId="8" fillId="0" fontId="5" numFmtId="0" xfId="0" applyAlignment="1" applyBorder="1" applyFont="1">
      <alignment horizontal="right"/>
    </xf>
    <xf borderId="8" fillId="0" fontId="5" numFmtId="0" xfId="0" applyAlignment="1" applyBorder="1" applyFont="1">
      <alignment horizontal="right" readingOrder="0"/>
    </xf>
    <xf borderId="0" fillId="0" fontId="5" numFmtId="164" xfId="0" applyAlignment="1" applyFont="1" applyNumberFormat="1">
      <alignment horizontal="right"/>
    </xf>
    <xf borderId="8" fillId="0" fontId="5" numFmtId="14" xfId="0" applyAlignment="1" applyBorder="1" applyFont="1" applyNumberFormat="1">
      <alignment horizontal="right"/>
    </xf>
    <xf borderId="0" fillId="0" fontId="10" numFmtId="0" xfId="0" applyAlignment="1" applyFont="1">
      <alignment horizontal="right"/>
    </xf>
    <xf borderId="8" fillId="0" fontId="8" numFmtId="14" xfId="0" applyAlignment="1" applyBorder="1" applyFont="1" applyNumberFormat="1">
      <alignment horizontal="right"/>
    </xf>
    <xf borderId="0" fillId="0" fontId="11" numFmtId="0" xfId="0" applyAlignment="1" applyFont="1">
      <alignment horizontal="right"/>
    </xf>
    <xf borderId="5" fillId="4" fontId="4" numFmtId="0" xfId="0" applyAlignment="1" applyBorder="1" applyFont="1">
      <alignment horizontal="right"/>
    </xf>
    <xf borderId="0" fillId="0" fontId="4" numFmtId="0" xfId="0" applyAlignment="1" applyFont="1">
      <alignment horizontal="left" shrinkToFit="0" vertical="top" wrapText="1"/>
    </xf>
    <xf borderId="5" fillId="4" fontId="12" numFmtId="0" xfId="0" applyAlignment="1" applyBorder="1" applyFont="1">
      <alignment horizontal="right"/>
    </xf>
    <xf borderId="0" fillId="0" fontId="13" numFmtId="0" xfId="0" applyAlignment="1" applyFont="1">
      <alignment horizontal="right"/>
    </xf>
    <xf borderId="0" fillId="0" fontId="14" numFmtId="0" xfId="0" applyAlignment="1" applyFont="1">
      <alignment horizontal="right"/>
    </xf>
    <xf borderId="0" fillId="0" fontId="15" numFmtId="164" xfId="0" applyFont="1" applyNumberFormat="1"/>
    <xf borderId="0" fillId="0" fontId="16" numFmtId="0" xfId="0" applyAlignment="1" applyFont="1">
      <alignment horizontal="left"/>
    </xf>
    <xf borderId="9" fillId="2" fontId="6" numFmtId="0" xfId="0" applyAlignment="1" applyBorder="1" applyFont="1">
      <alignment horizontal="center"/>
    </xf>
    <xf borderId="9" fillId="2" fontId="4" numFmtId="0" xfId="0" applyAlignment="1" applyBorder="1" applyFont="1">
      <alignment horizontal="center" shrinkToFit="0" wrapText="1"/>
    </xf>
    <xf borderId="9" fillId="2" fontId="4" numFmtId="0" xfId="0" applyAlignment="1" applyBorder="1" applyFont="1">
      <alignment horizontal="right" shrinkToFit="0" wrapText="1"/>
    </xf>
    <xf borderId="0" fillId="0" fontId="8" numFmtId="0" xfId="0" applyAlignment="1" applyFont="1">
      <alignment shrinkToFit="0" vertical="top" wrapText="1"/>
    </xf>
    <xf borderId="5" fillId="4" fontId="12" numFmtId="0" xfId="0" applyAlignment="1" applyBorder="1" applyFont="1">
      <alignment horizontal="center" vertical="center"/>
    </xf>
    <xf borderId="5" fillId="4" fontId="12" numFmtId="14" xfId="0" applyAlignment="1" applyBorder="1" applyFont="1" applyNumberFormat="1">
      <alignment horizontal="right" vertical="center"/>
    </xf>
    <xf borderId="5" fillId="4" fontId="12" numFmtId="0" xfId="0" applyAlignment="1" applyBorder="1" applyFont="1">
      <alignment horizontal="right" vertical="center"/>
    </xf>
    <xf borderId="5" fillId="4" fontId="8" numFmtId="4" xfId="0" applyAlignment="1" applyBorder="1" applyFont="1" applyNumberFormat="1">
      <alignment horizontal="right" vertical="center"/>
    </xf>
    <xf borderId="0" fillId="0" fontId="8" numFmtId="0" xfId="0" applyAlignment="1" applyFont="1">
      <alignment horizontal="center" vertical="center"/>
    </xf>
    <xf borderId="0" fillId="0" fontId="8" numFmtId="4" xfId="0" applyAlignment="1" applyFont="1" applyNumberFormat="1">
      <alignment horizontal="right" vertical="center"/>
    </xf>
    <xf borderId="0" fillId="0" fontId="8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right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right" shrinkToFit="0" vertical="center" wrapText="1"/>
    </xf>
    <xf borderId="5" fillId="4" fontId="12" numFmtId="0" xfId="0" applyAlignment="1" applyBorder="1" applyFont="1">
      <alignment horizontal="center"/>
    </xf>
    <xf borderId="5" fillId="4" fontId="12" numFmtId="14" xfId="0" applyAlignment="1" applyBorder="1" applyFont="1" applyNumberFormat="1">
      <alignment horizontal="center"/>
    </xf>
    <xf borderId="5" fillId="4" fontId="12" numFmtId="4" xfId="0" applyAlignment="1" applyBorder="1" applyFont="1" applyNumberFormat="1">
      <alignment horizontal="right"/>
    </xf>
    <xf borderId="0" fillId="0" fontId="4" numFmtId="4" xfId="0" applyFont="1" applyNumberFormat="1"/>
    <xf borderId="0" fillId="0" fontId="12" numFmtId="0" xfId="0" applyAlignment="1" applyFont="1">
      <alignment horizontal="center"/>
    </xf>
    <xf borderId="0" fillId="0" fontId="12" numFmtId="165" xfId="0" applyAlignment="1" applyFont="1" applyNumberFormat="1">
      <alignment horizontal="center"/>
    </xf>
    <xf borderId="0" fillId="0" fontId="12" numFmtId="4" xfId="0" applyAlignment="1" applyFont="1" applyNumberFormat="1">
      <alignment horizontal="center"/>
    </xf>
    <xf borderId="10" fillId="0" fontId="12" numFmtId="4" xfId="0" applyAlignment="1" applyBorder="1" applyFont="1" applyNumberFormat="1">
      <alignment horizontal="center"/>
    </xf>
    <xf borderId="0" fillId="0" fontId="12" numFmtId="4" xfId="0" applyAlignment="1" applyFont="1" applyNumberFormat="1">
      <alignment horizontal="right"/>
    </xf>
    <xf borderId="11" fillId="0" fontId="12" numFmtId="4" xfId="0" applyAlignment="1" applyBorder="1" applyFont="1" applyNumberFormat="1">
      <alignment horizontal="center"/>
    </xf>
    <xf borderId="0" fillId="0" fontId="4" numFmtId="166" xfId="0" applyFont="1" applyNumberFormat="1"/>
    <xf borderId="6" fillId="0" fontId="12" numFmtId="4" xfId="0" applyAlignment="1" applyBorder="1" applyFont="1" applyNumberFormat="1">
      <alignment horizontal="center"/>
    </xf>
    <xf borderId="5" fillId="5" fontId="4" numFmtId="0" xfId="0" applyBorder="1" applyFill="1" applyFont="1"/>
    <xf borderId="5" fillId="5" fontId="4" numFmtId="0" xfId="0" applyAlignment="1" applyBorder="1" applyFont="1">
      <alignment horizontal="center"/>
    </xf>
    <xf borderId="12" fillId="6" fontId="6" numFmtId="1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ont="1">
      <alignment horizontal="center" shrinkToFit="0" wrapText="1"/>
    </xf>
    <xf borderId="12" fillId="6" fontId="4" numFmtId="0" xfId="0" applyAlignment="1" applyBorder="1" applyFont="1">
      <alignment shrinkToFit="0" wrapText="1"/>
    </xf>
    <xf borderId="0" fillId="0" fontId="4" numFmtId="14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38"/>
    <col customWidth="1" min="2" max="2" width="9.38"/>
    <col customWidth="1" min="3" max="3" width="12.13"/>
    <col customWidth="1" min="4" max="4" width="14.25"/>
    <col customWidth="1" min="5" max="5" width="5.25"/>
    <col customWidth="1" min="6" max="6" width="10.75"/>
    <col customWidth="1" min="7" max="7" width="11.88"/>
    <col customWidth="1" min="8" max="8" width="15.75"/>
    <col customWidth="1" min="9" max="9" width="6.38"/>
    <col customWidth="1" min="10" max="10" width="30.75"/>
    <col customWidth="1" min="11" max="11" width="6.13"/>
    <col customWidth="1" hidden="1" min="12" max="12" width="16.38"/>
    <col customWidth="1" min="13" max="26" width="9.13"/>
  </cols>
  <sheetData>
    <row r="1" ht="27.0" customHeight="1">
      <c r="A1" s="1"/>
      <c r="B1" s="2"/>
      <c r="C1" s="2"/>
      <c r="D1" s="2"/>
      <c r="E1" s="2"/>
      <c r="F1" s="2"/>
      <c r="G1" s="3"/>
      <c r="H1" s="3"/>
    </row>
    <row r="2" ht="12.75" customHeight="1">
      <c r="A2" s="4"/>
      <c r="B2" s="4"/>
      <c r="C2" s="4"/>
      <c r="D2" s="4"/>
      <c r="E2" s="4"/>
      <c r="F2" s="4"/>
      <c r="G2" s="4"/>
      <c r="H2" s="4"/>
    </row>
    <row r="3" ht="12.75" customHeight="1">
      <c r="A3" s="5" t="s">
        <v>0</v>
      </c>
      <c r="B3" s="6"/>
      <c r="C3" s="6"/>
      <c r="D3" s="6"/>
      <c r="F3" s="5" t="s">
        <v>1</v>
      </c>
      <c r="G3" s="7"/>
      <c r="H3" s="7"/>
      <c r="J3" s="8"/>
      <c r="L3" s="9" t="s">
        <v>2</v>
      </c>
    </row>
    <row r="4" ht="15.0" customHeight="1">
      <c r="A4" s="10"/>
      <c r="B4" s="10"/>
      <c r="C4" s="11" t="s">
        <v>3</v>
      </c>
      <c r="D4" s="12">
        <v>1000000.0</v>
      </c>
      <c r="E4" s="4"/>
      <c r="F4" s="4"/>
      <c r="G4" s="13" t="s">
        <v>4</v>
      </c>
      <c r="H4" s="14">
        <f>((1+D5/D13)^(D13/D12))-1</f>
        <v>0.0575</v>
      </c>
      <c r="J4" s="15"/>
      <c r="L4" s="16" t="s">
        <v>5</v>
      </c>
    </row>
    <row r="5" ht="15.0" customHeight="1">
      <c r="A5" s="10"/>
      <c r="B5" s="10"/>
      <c r="C5" s="11" t="s">
        <v>6</v>
      </c>
      <c r="D5" s="17">
        <v>0.0575</v>
      </c>
      <c r="E5" s="4"/>
      <c r="F5" s="4"/>
      <c r="G5" s="13" t="s">
        <v>7</v>
      </c>
      <c r="H5" s="18">
        <f>SUM(F59:F838)+SUM(G59:G838)</f>
        <v>1178920.68</v>
      </c>
      <c r="L5" s="16" t="s">
        <v>8</v>
      </c>
    </row>
    <row r="6" ht="15.0" customHeight="1">
      <c r="A6" s="10"/>
      <c r="B6" s="10"/>
      <c r="C6" s="11" t="s">
        <v>9</v>
      </c>
      <c r="D6" s="19">
        <v>5.0</v>
      </c>
      <c r="E6" s="4"/>
      <c r="F6" s="4"/>
      <c r="G6" s="13" t="s">
        <v>10</v>
      </c>
      <c r="H6" s="18">
        <f>SUM(F58:F838)</f>
        <v>178920.68</v>
      </c>
      <c r="L6" s="16" t="s">
        <v>11</v>
      </c>
    </row>
    <row r="7" ht="15.0" customHeight="1">
      <c r="A7" s="10"/>
      <c r="B7" s="10"/>
      <c r="C7" s="11" t="s">
        <v>12</v>
      </c>
      <c r="D7" s="20" t="s">
        <v>13</v>
      </c>
      <c r="E7" s="4"/>
      <c r="G7" s="13" t="s">
        <v>14</v>
      </c>
      <c r="H7" s="21" t="str">
        <f>IF(AND(SUM(D59:D838)=0,Schedule!roundOpt)," - ",(Schedule!nper*(-PMT(Schedule!rate,Schedule!nper,Schedule!loan_amount,,Schedule!pmtType))-Schedule!loan_amount)-H6)</f>
        <v> - </v>
      </c>
      <c r="L7" s="16" t="s">
        <v>15</v>
      </c>
    </row>
    <row r="8" ht="15.0" customHeight="1">
      <c r="A8" s="10"/>
      <c r="B8" s="10"/>
      <c r="C8" s="11" t="s">
        <v>16</v>
      </c>
      <c r="D8" s="22" t="s">
        <v>5</v>
      </c>
      <c r="E8" s="4"/>
      <c r="H8" s="23" t="str">
        <f>IF(AND(NOT(H838=""),H838&gt;0.004),"ERROR: Limit is "&amp;OFFSET(A839,-1,0,1,1)&amp;" payments",".")</f>
        <v>.</v>
      </c>
      <c r="L8" s="16" t="s">
        <v>17</v>
      </c>
    </row>
    <row r="9" ht="15.0" customHeight="1">
      <c r="A9" s="10"/>
      <c r="B9" s="10"/>
      <c r="C9" s="11" t="s">
        <v>18</v>
      </c>
      <c r="D9" s="24" t="s">
        <v>5</v>
      </c>
      <c r="F9" s="4"/>
      <c r="G9" s="4"/>
      <c r="H9" s="25" t="str">
        <f>IF(D13&gt;D12,"Warning: negative amortization",".")</f>
        <v>.</v>
      </c>
      <c r="L9" s="16" t="s">
        <v>19</v>
      </c>
    </row>
    <row r="10" ht="15.0" customHeight="1">
      <c r="A10" s="10"/>
      <c r="B10" s="10"/>
      <c r="C10" s="11" t="s">
        <v>20</v>
      </c>
      <c r="D10" s="24" t="s">
        <v>21</v>
      </c>
      <c r="L10" s="16" t="s">
        <v>22</v>
      </c>
    </row>
    <row r="11" ht="15.0" customHeight="1">
      <c r="A11" s="10"/>
      <c r="B11" s="10"/>
      <c r="C11" s="11" t="s">
        <v>23</v>
      </c>
      <c r="D11" s="24" t="s">
        <v>24</v>
      </c>
      <c r="E11" s="4"/>
      <c r="F11" s="4"/>
      <c r="G11" s="4"/>
      <c r="H11" s="25"/>
      <c r="L11" s="16" t="s">
        <v>25</v>
      </c>
    </row>
    <row r="12" ht="15.0" hidden="1" customHeight="1">
      <c r="A12" s="10"/>
      <c r="B12" s="10"/>
      <c r="C12" s="26" t="s">
        <v>26</v>
      </c>
      <c r="D12" s="10">
        <f t="array" ref="D12">INDEX({1;2;4;6;12;24;26;52},MATCH(Schedule!$D$8,$L$4:$L$11,0))</f>
        <v>1</v>
      </c>
      <c r="E12" s="4"/>
      <c r="F12" s="4"/>
      <c r="G12" s="4"/>
      <c r="H12" s="4"/>
    </row>
    <row r="13" ht="15.0" hidden="1" customHeight="1">
      <c r="A13" s="10"/>
      <c r="B13" s="10"/>
      <c r="C13" s="26" t="s">
        <v>18</v>
      </c>
      <c r="D13" s="10">
        <f t="array" ref="D13">INDEX({1;2;4;6;12;24;26;52},MATCH(Schedule!$D$9,$L$4:$L$11,0))</f>
        <v>1</v>
      </c>
      <c r="E13" s="4"/>
      <c r="F13" s="4"/>
      <c r="G13" s="4"/>
      <c r="H13" s="4"/>
      <c r="J13" s="27"/>
    </row>
    <row r="14" ht="15.0" hidden="1" customHeight="1">
      <c r="A14" s="10"/>
      <c r="B14" s="10"/>
      <c r="C14" s="26" t="s">
        <v>20</v>
      </c>
      <c r="D14" s="10">
        <f>IF(Schedule!$D$10="End of Period",0,1)</f>
        <v>0</v>
      </c>
      <c r="E14" s="4"/>
      <c r="F14" s="4"/>
      <c r="G14" s="4"/>
      <c r="H14" s="4"/>
      <c r="J14" s="27"/>
    </row>
    <row r="15" ht="15.0" hidden="1" customHeight="1">
      <c r="A15" s="10"/>
      <c r="B15" s="10"/>
      <c r="C15" s="26" t="s">
        <v>27</v>
      </c>
      <c r="D15" s="10">
        <f>12/$D$12</f>
        <v>12</v>
      </c>
      <c r="E15" s="4"/>
      <c r="F15" s="4"/>
      <c r="G15" s="4"/>
      <c r="H15" s="4"/>
      <c r="J15" s="27"/>
    </row>
    <row r="16" ht="15.0" hidden="1" customHeight="1">
      <c r="A16" s="10"/>
      <c r="B16" s="10"/>
      <c r="C16" s="26" t="s">
        <v>28</v>
      </c>
      <c r="D16" s="10">
        <f>$D$6*$D$12</f>
        <v>5</v>
      </c>
      <c r="E16" s="4"/>
      <c r="F16" s="4"/>
      <c r="G16" s="4"/>
      <c r="H16" s="4"/>
      <c r="J16" s="27"/>
    </row>
    <row r="17" ht="15.0" hidden="1" customHeight="1">
      <c r="A17" s="10"/>
      <c r="B17" s="10"/>
      <c r="C17" s="26" t="s">
        <v>29</v>
      </c>
      <c r="D17" s="28" t="b">
        <f>(D11="On")</f>
        <v>1</v>
      </c>
      <c r="E17" s="4"/>
      <c r="F17" s="4"/>
      <c r="G17" s="4"/>
      <c r="H17" s="4"/>
      <c r="J17" s="27"/>
    </row>
    <row r="18" ht="12.75" customHeight="1">
      <c r="A18" s="4"/>
      <c r="B18" s="4"/>
      <c r="C18" s="4"/>
      <c r="D18" s="4"/>
      <c r="E18" s="4"/>
      <c r="F18" s="4"/>
      <c r="G18" s="4"/>
      <c r="H18" s="29" t="s">
        <v>30</v>
      </c>
    </row>
    <row r="19" ht="12.75" customHeight="1">
      <c r="A19" s="4"/>
      <c r="B19" s="4"/>
      <c r="C19" s="30" t="str">
        <f>D8&amp;" Payment"</f>
        <v>Annual Payment</v>
      </c>
      <c r="D19" s="31">
        <f>IF(Schedule!roundOpt,ROUND(-PMT(Schedule!rate,Schedule!nper,$D$4,,Schedule!pmtType),2),-PMT(Schedule!rate,Schedule!nper,$D$4,,Schedule!pmtType))</f>
        <v>235784.14</v>
      </c>
      <c r="E19" s="4"/>
      <c r="F19" s="4"/>
      <c r="G19" s="4"/>
      <c r="H19" s="29"/>
    </row>
    <row r="20" ht="12.75" customHeight="1">
      <c r="A20" s="4"/>
      <c r="B20" s="4"/>
      <c r="C20" s="4"/>
      <c r="D20" s="4"/>
      <c r="E20" s="4"/>
      <c r="F20" s="4"/>
      <c r="G20" s="4"/>
      <c r="H20" s="29"/>
    </row>
    <row r="21" ht="12.75" hidden="1" customHeight="1">
      <c r="A21" s="32" t="s">
        <v>31</v>
      </c>
      <c r="B21" s="32"/>
      <c r="C21" s="32"/>
      <c r="D21" s="32"/>
      <c r="E21" s="32"/>
      <c r="F21" s="32"/>
      <c r="G21" s="32"/>
      <c r="H21" s="32"/>
    </row>
    <row r="22" ht="12.75" hidden="1" customHeight="1">
      <c r="A22" s="33"/>
      <c r="B22" s="34" t="s">
        <v>32</v>
      </c>
      <c r="C22" s="35" t="s">
        <v>33</v>
      </c>
      <c r="D22" s="35" t="s">
        <v>34</v>
      </c>
      <c r="E22" s="35"/>
      <c r="F22" s="35" t="s">
        <v>35</v>
      </c>
      <c r="G22" s="35" t="s">
        <v>36</v>
      </c>
      <c r="H22" s="35" t="s">
        <v>37</v>
      </c>
      <c r="J22" s="36"/>
    </row>
    <row r="23" ht="12.75" hidden="1" customHeight="1">
      <c r="A23" s="37"/>
      <c r="B23" s="38"/>
      <c r="C23" s="37"/>
      <c r="D23" s="37"/>
      <c r="E23" s="37"/>
      <c r="F23" s="37"/>
      <c r="G23" s="39"/>
      <c r="H23" s="40">
        <f>Schedule!loan_amount</f>
        <v>1000000</v>
      </c>
    </row>
    <row r="24" ht="12.75" hidden="1" customHeight="1">
      <c r="A24" s="41"/>
      <c r="B24" s="41" t="str">
        <f>YEAR(Schedule!fpdate)</f>
        <v>#VALUE!</v>
      </c>
      <c r="C24" s="42">
        <f t="shared" ref="C24:C54" si="1">SUMIF($B$58:$B$839,"&lt;="&amp;DATE($B24,12,31),$C$58:$C$839)-SUM(C$23:C23)</f>
        <v>943136.54</v>
      </c>
      <c r="D24" s="42">
        <f t="shared" ref="D24:D54" si="2">SUMIF($B$58:$B$839,"&lt;="&amp;DATE($B24,12,31),$D$58:$D$839)-SUM(D$23:D23)</f>
        <v>0</v>
      </c>
      <c r="E24" s="43"/>
      <c r="F24" s="42">
        <f t="shared" ref="F24:F54" si="3">SUMIF($B$58:$B$839,"&lt;="&amp;DATE($B24,12,31),$F$58:$F$839)-SUM(F$23:F23)</f>
        <v>121420.68</v>
      </c>
      <c r="G24" s="42">
        <f t="shared" ref="G24:G54" si="4">SUMIF($B$58:$B$839,"&lt;="&amp;DATE($B24,12,31),$G$58:$G$839)-SUM(G$23:G23)</f>
        <v>821715.86</v>
      </c>
      <c r="H24" s="42">
        <f t="shared" ref="H24:H54" si="5">H23-G24</f>
        <v>178284.14</v>
      </c>
    </row>
    <row r="25" ht="12.75" hidden="1" customHeight="1">
      <c r="A25" s="44"/>
      <c r="B25" s="41" t="str">
        <f t="shared" ref="B25:B54" si="6">B24+1</f>
        <v>#VALUE!</v>
      </c>
      <c r="C25" s="42">
        <f t="shared" si="1"/>
        <v>0</v>
      </c>
      <c r="D25" s="42">
        <f t="shared" si="2"/>
        <v>0</v>
      </c>
      <c r="E25" s="43"/>
      <c r="F25" s="42">
        <f t="shared" si="3"/>
        <v>0</v>
      </c>
      <c r="G25" s="42">
        <f t="shared" si="4"/>
        <v>0</v>
      </c>
      <c r="H25" s="42">
        <f t="shared" si="5"/>
        <v>178284.14</v>
      </c>
    </row>
    <row r="26" ht="12.75" hidden="1" customHeight="1">
      <c r="A26" s="44"/>
      <c r="B26" s="41" t="str">
        <f t="shared" si="6"/>
        <v>#VALUE!</v>
      </c>
      <c r="C26" s="42">
        <f t="shared" si="1"/>
        <v>0</v>
      </c>
      <c r="D26" s="42">
        <f t="shared" si="2"/>
        <v>0</v>
      </c>
      <c r="E26" s="43"/>
      <c r="F26" s="42">
        <f t="shared" si="3"/>
        <v>0</v>
      </c>
      <c r="G26" s="42">
        <f t="shared" si="4"/>
        <v>0</v>
      </c>
      <c r="H26" s="42">
        <f t="shared" si="5"/>
        <v>178284.14</v>
      </c>
    </row>
    <row r="27" ht="12.75" hidden="1" customHeight="1">
      <c r="A27" s="44"/>
      <c r="B27" s="41" t="str">
        <f t="shared" si="6"/>
        <v>#VALUE!</v>
      </c>
      <c r="C27" s="42">
        <f t="shared" si="1"/>
        <v>0</v>
      </c>
      <c r="D27" s="42">
        <f t="shared" si="2"/>
        <v>0</v>
      </c>
      <c r="E27" s="43"/>
      <c r="F27" s="42">
        <f t="shared" si="3"/>
        <v>0</v>
      </c>
      <c r="G27" s="42">
        <f t="shared" si="4"/>
        <v>0</v>
      </c>
      <c r="H27" s="42">
        <f t="shared" si="5"/>
        <v>178284.14</v>
      </c>
    </row>
    <row r="28" ht="12.75" hidden="1" customHeight="1">
      <c r="A28" s="44"/>
      <c r="B28" s="41" t="str">
        <f t="shared" si="6"/>
        <v>#VALUE!</v>
      </c>
      <c r="C28" s="42">
        <f t="shared" si="1"/>
        <v>0</v>
      </c>
      <c r="D28" s="42">
        <f t="shared" si="2"/>
        <v>0</v>
      </c>
      <c r="E28" s="43"/>
      <c r="F28" s="42">
        <f t="shared" si="3"/>
        <v>0</v>
      </c>
      <c r="G28" s="42">
        <f t="shared" si="4"/>
        <v>0</v>
      </c>
      <c r="H28" s="42">
        <f t="shared" si="5"/>
        <v>178284.14</v>
      </c>
    </row>
    <row r="29" ht="12.75" hidden="1" customHeight="1">
      <c r="A29" s="44"/>
      <c r="B29" s="41" t="str">
        <f t="shared" si="6"/>
        <v>#VALUE!</v>
      </c>
      <c r="C29" s="42">
        <f t="shared" si="1"/>
        <v>0</v>
      </c>
      <c r="D29" s="42">
        <f t="shared" si="2"/>
        <v>0</v>
      </c>
      <c r="E29" s="43"/>
      <c r="F29" s="42">
        <f t="shared" si="3"/>
        <v>0</v>
      </c>
      <c r="G29" s="42">
        <f t="shared" si="4"/>
        <v>0</v>
      </c>
      <c r="H29" s="42">
        <f t="shared" si="5"/>
        <v>178284.14</v>
      </c>
    </row>
    <row r="30" ht="12.75" hidden="1" customHeight="1">
      <c r="A30" s="44"/>
      <c r="B30" s="41" t="str">
        <f t="shared" si="6"/>
        <v>#VALUE!</v>
      </c>
      <c r="C30" s="42">
        <f t="shared" si="1"/>
        <v>0</v>
      </c>
      <c r="D30" s="42">
        <f t="shared" si="2"/>
        <v>0</v>
      </c>
      <c r="E30" s="43"/>
      <c r="F30" s="42">
        <f t="shared" si="3"/>
        <v>0</v>
      </c>
      <c r="G30" s="42">
        <f t="shared" si="4"/>
        <v>0</v>
      </c>
      <c r="H30" s="42">
        <f t="shared" si="5"/>
        <v>178284.14</v>
      </c>
    </row>
    <row r="31" ht="12.75" hidden="1" customHeight="1">
      <c r="A31" s="44"/>
      <c r="B31" s="41" t="str">
        <f t="shared" si="6"/>
        <v>#VALUE!</v>
      </c>
      <c r="C31" s="42">
        <f t="shared" si="1"/>
        <v>0</v>
      </c>
      <c r="D31" s="42">
        <f t="shared" si="2"/>
        <v>0</v>
      </c>
      <c r="E31" s="43"/>
      <c r="F31" s="42">
        <f t="shared" si="3"/>
        <v>0</v>
      </c>
      <c r="G31" s="42">
        <f t="shared" si="4"/>
        <v>0</v>
      </c>
      <c r="H31" s="42">
        <f t="shared" si="5"/>
        <v>178284.14</v>
      </c>
    </row>
    <row r="32" ht="12.75" hidden="1" customHeight="1">
      <c r="A32" s="44"/>
      <c r="B32" s="41" t="str">
        <f t="shared" si="6"/>
        <v>#VALUE!</v>
      </c>
      <c r="C32" s="42">
        <f t="shared" si="1"/>
        <v>0</v>
      </c>
      <c r="D32" s="42">
        <f t="shared" si="2"/>
        <v>0</v>
      </c>
      <c r="E32" s="43"/>
      <c r="F32" s="42">
        <f t="shared" si="3"/>
        <v>0</v>
      </c>
      <c r="G32" s="42">
        <f t="shared" si="4"/>
        <v>0</v>
      </c>
      <c r="H32" s="42">
        <f t="shared" si="5"/>
        <v>178284.14</v>
      </c>
    </row>
    <row r="33" ht="12.75" hidden="1" customHeight="1">
      <c r="A33" s="44"/>
      <c r="B33" s="41" t="str">
        <f t="shared" si="6"/>
        <v>#VALUE!</v>
      </c>
      <c r="C33" s="42">
        <f t="shared" si="1"/>
        <v>0</v>
      </c>
      <c r="D33" s="42">
        <f t="shared" si="2"/>
        <v>0</v>
      </c>
      <c r="E33" s="43"/>
      <c r="F33" s="42">
        <f t="shared" si="3"/>
        <v>0</v>
      </c>
      <c r="G33" s="42">
        <f t="shared" si="4"/>
        <v>0</v>
      </c>
      <c r="H33" s="42">
        <f t="shared" si="5"/>
        <v>178284.14</v>
      </c>
    </row>
    <row r="34" ht="12.75" hidden="1" customHeight="1">
      <c r="A34" s="44"/>
      <c r="B34" s="41" t="str">
        <f t="shared" si="6"/>
        <v>#VALUE!</v>
      </c>
      <c r="C34" s="42">
        <f t="shared" si="1"/>
        <v>0</v>
      </c>
      <c r="D34" s="42">
        <f t="shared" si="2"/>
        <v>0</v>
      </c>
      <c r="E34" s="43"/>
      <c r="F34" s="42">
        <f t="shared" si="3"/>
        <v>0</v>
      </c>
      <c r="G34" s="42">
        <f t="shared" si="4"/>
        <v>0</v>
      </c>
      <c r="H34" s="42">
        <f t="shared" si="5"/>
        <v>178284.14</v>
      </c>
    </row>
    <row r="35" ht="12.75" hidden="1" customHeight="1">
      <c r="A35" s="44"/>
      <c r="B35" s="41" t="str">
        <f t="shared" si="6"/>
        <v>#VALUE!</v>
      </c>
      <c r="C35" s="42">
        <f t="shared" si="1"/>
        <v>0</v>
      </c>
      <c r="D35" s="42">
        <f t="shared" si="2"/>
        <v>0</v>
      </c>
      <c r="E35" s="43"/>
      <c r="F35" s="42">
        <f t="shared" si="3"/>
        <v>0</v>
      </c>
      <c r="G35" s="42">
        <f t="shared" si="4"/>
        <v>0</v>
      </c>
      <c r="H35" s="42">
        <f t="shared" si="5"/>
        <v>178284.14</v>
      </c>
    </row>
    <row r="36" ht="12.75" hidden="1" customHeight="1">
      <c r="A36" s="44"/>
      <c r="B36" s="41" t="str">
        <f t="shared" si="6"/>
        <v>#VALUE!</v>
      </c>
      <c r="C36" s="42">
        <f t="shared" si="1"/>
        <v>0</v>
      </c>
      <c r="D36" s="42">
        <f t="shared" si="2"/>
        <v>0</v>
      </c>
      <c r="E36" s="43"/>
      <c r="F36" s="42">
        <f t="shared" si="3"/>
        <v>0</v>
      </c>
      <c r="G36" s="42">
        <f t="shared" si="4"/>
        <v>0</v>
      </c>
      <c r="H36" s="42">
        <f t="shared" si="5"/>
        <v>178284.14</v>
      </c>
    </row>
    <row r="37" ht="12.75" hidden="1" customHeight="1">
      <c r="A37" s="44"/>
      <c r="B37" s="41" t="str">
        <f t="shared" si="6"/>
        <v>#VALUE!</v>
      </c>
      <c r="C37" s="42">
        <f t="shared" si="1"/>
        <v>0</v>
      </c>
      <c r="D37" s="42">
        <f t="shared" si="2"/>
        <v>0</v>
      </c>
      <c r="E37" s="43"/>
      <c r="F37" s="42">
        <f t="shared" si="3"/>
        <v>0</v>
      </c>
      <c r="G37" s="42">
        <f t="shared" si="4"/>
        <v>0</v>
      </c>
      <c r="H37" s="42">
        <f t="shared" si="5"/>
        <v>178284.14</v>
      </c>
    </row>
    <row r="38" ht="12.75" hidden="1" customHeight="1">
      <c r="A38" s="44"/>
      <c r="B38" s="41" t="str">
        <f t="shared" si="6"/>
        <v>#VALUE!</v>
      </c>
      <c r="C38" s="42">
        <f t="shared" si="1"/>
        <v>0</v>
      </c>
      <c r="D38" s="42">
        <f t="shared" si="2"/>
        <v>0</v>
      </c>
      <c r="E38" s="43"/>
      <c r="F38" s="42">
        <f t="shared" si="3"/>
        <v>0</v>
      </c>
      <c r="G38" s="42">
        <f t="shared" si="4"/>
        <v>0</v>
      </c>
      <c r="H38" s="42">
        <f t="shared" si="5"/>
        <v>178284.14</v>
      </c>
    </row>
    <row r="39" ht="12.75" hidden="1" customHeight="1">
      <c r="A39" s="44"/>
      <c r="B39" s="41" t="str">
        <f t="shared" si="6"/>
        <v>#VALUE!</v>
      </c>
      <c r="C39" s="42">
        <f t="shared" si="1"/>
        <v>0</v>
      </c>
      <c r="D39" s="42">
        <f t="shared" si="2"/>
        <v>0</v>
      </c>
      <c r="E39" s="43"/>
      <c r="F39" s="42">
        <f t="shared" si="3"/>
        <v>0</v>
      </c>
      <c r="G39" s="42">
        <f t="shared" si="4"/>
        <v>0</v>
      </c>
      <c r="H39" s="42">
        <f t="shared" si="5"/>
        <v>178284.14</v>
      </c>
    </row>
    <row r="40" ht="12.75" hidden="1" customHeight="1">
      <c r="A40" s="44"/>
      <c r="B40" s="41" t="str">
        <f t="shared" si="6"/>
        <v>#VALUE!</v>
      </c>
      <c r="C40" s="42">
        <f t="shared" si="1"/>
        <v>0</v>
      </c>
      <c r="D40" s="42">
        <f t="shared" si="2"/>
        <v>0</v>
      </c>
      <c r="E40" s="43"/>
      <c r="F40" s="42">
        <f t="shared" si="3"/>
        <v>0</v>
      </c>
      <c r="G40" s="42">
        <f t="shared" si="4"/>
        <v>0</v>
      </c>
      <c r="H40" s="42">
        <f t="shared" si="5"/>
        <v>178284.14</v>
      </c>
    </row>
    <row r="41" ht="12.75" hidden="1" customHeight="1">
      <c r="A41" s="44"/>
      <c r="B41" s="41" t="str">
        <f t="shared" si="6"/>
        <v>#VALUE!</v>
      </c>
      <c r="C41" s="42">
        <f t="shared" si="1"/>
        <v>0</v>
      </c>
      <c r="D41" s="42">
        <f t="shared" si="2"/>
        <v>0</v>
      </c>
      <c r="E41" s="43"/>
      <c r="F41" s="42">
        <f t="shared" si="3"/>
        <v>0</v>
      </c>
      <c r="G41" s="42">
        <f t="shared" si="4"/>
        <v>0</v>
      </c>
      <c r="H41" s="42">
        <f t="shared" si="5"/>
        <v>178284.14</v>
      </c>
    </row>
    <row r="42" ht="12.75" hidden="1" customHeight="1">
      <c r="A42" s="44"/>
      <c r="B42" s="41" t="str">
        <f t="shared" si="6"/>
        <v>#VALUE!</v>
      </c>
      <c r="C42" s="42">
        <f t="shared" si="1"/>
        <v>0</v>
      </c>
      <c r="D42" s="42">
        <f t="shared" si="2"/>
        <v>0</v>
      </c>
      <c r="E42" s="43"/>
      <c r="F42" s="42">
        <f t="shared" si="3"/>
        <v>0</v>
      </c>
      <c r="G42" s="42">
        <f t="shared" si="4"/>
        <v>0</v>
      </c>
      <c r="H42" s="42">
        <f t="shared" si="5"/>
        <v>178284.14</v>
      </c>
    </row>
    <row r="43" ht="12.75" hidden="1" customHeight="1">
      <c r="A43" s="44"/>
      <c r="B43" s="41" t="str">
        <f t="shared" si="6"/>
        <v>#VALUE!</v>
      </c>
      <c r="C43" s="42">
        <f t="shared" si="1"/>
        <v>0</v>
      </c>
      <c r="D43" s="42">
        <f t="shared" si="2"/>
        <v>0</v>
      </c>
      <c r="E43" s="43"/>
      <c r="F43" s="42">
        <f t="shared" si="3"/>
        <v>0</v>
      </c>
      <c r="G43" s="42">
        <f t="shared" si="4"/>
        <v>0</v>
      </c>
      <c r="H43" s="42">
        <f t="shared" si="5"/>
        <v>178284.14</v>
      </c>
    </row>
    <row r="44" ht="12.75" hidden="1" customHeight="1">
      <c r="A44" s="44"/>
      <c r="B44" s="41" t="str">
        <f t="shared" si="6"/>
        <v>#VALUE!</v>
      </c>
      <c r="C44" s="42">
        <f t="shared" si="1"/>
        <v>0</v>
      </c>
      <c r="D44" s="42">
        <f t="shared" si="2"/>
        <v>0</v>
      </c>
      <c r="E44" s="43"/>
      <c r="F44" s="42">
        <f t="shared" si="3"/>
        <v>0</v>
      </c>
      <c r="G44" s="42">
        <f t="shared" si="4"/>
        <v>0</v>
      </c>
      <c r="H44" s="42">
        <f t="shared" si="5"/>
        <v>178284.14</v>
      </c>
    </row>
    <row r="45" ht="12.75" hidden="1" customHeight="1">
      <c r="A45" s="44"/>
      <c r="B45" s="41" t="str">
        <f t="shared" si="6"/>
        <v>#VALUE!</v>
      </c>
      <c r="C45" s="42">
        <f t="shared" si="1"/>
        <v>0</v>
      </c>
      <c r="D45" s="42">
        <f t="shared" si="2"/>
        <v>0</v>
      </c>
      <c r="E45" s="43"/>
      <c r="F45" s="42">
        <f t="shared" si="3"/>
        <v>0</v>
      </c>
      <c r="G45" s="42">
        <f t="shared" si="4"/>
        <v>0</v>
      </c>
      <c r="H45" s="42">
        <f t="shared" si="5"/>
        <v>178284.14</v>
      </c>
    </row>
    <row r="46" ht="12.75" hidden="1" customHeight="1">
      <c r="A46" s="44"/>
      <c r="B46" s="41" t="str">
        <f t="shared" si="6"/>
        <v>#VALUE!</v>
      </c>
      <c r="C46" s="42">
        <f t="shared" si="1"/>
        <v>0</v>
      </c>
      <c r="D46" s="42">
        <f t="shared" si="2"/>
        <v>0</v>
      </c>
      <c r="E46" s="43"/>
      <c r="F46" s="42">
        <f t="shared" si="3"/>
        <v>0</v>
      </c>
      <c r="G46" s="42">
        <f t="shared" si="4"/>
        <v>0</v>
      </c>
      <c r="H46" s="42">
        <f t="shared" si="5"/>
        <v>178284.14</v>
      </c>
    </row>
    <row r="47" ht="12.75" hidden="1" customHeight="1">
      <c r="A47" s="44"/>
      <c r="B47" s="41" t="str">
        <f t="shared" si="6"/>
        <v>#VALUE!</v>
      </c>
      <c r="C47" s="42">
        <f t="shared" si="1"/>
        <v>0</v>
      </c>
      <c r="D47" s="42">
        <f t="shared" si="2"/>
        <v>0</v>
      </c>
      <c r="E47" s="43"/>
      <c r="F47" s="42">
        <f t="shared" si="3"/>
        <v>0</v>
      </c>
      <c r="G47" s="42">
        <f t="shared" si="4"/>
        <v>0</v>
      </c>
      <c r="H47" s="42">
        <f t="shared" si="5"/>
        <v>178284.14</v>
      </c>
    </row>
    <row r="48" ht="12.75" hidden="1" customHeight="1">
      <c r="A48" s="44"/>
      <c r="B48" s="41" t="str">
        <f t="shared" si="6"/>
        <v>#VALUE!</v>
      </c>
      <c r="C48" s="42">
        <f t="shared" si="1"/>
        <v>0</v>
      </c>
      <c r="D48" s="42">
        <f t="shared" si="2"/>
        <v>0</v>
      </c>
      <c r="E48" s="43"/>
      <c r="F48" s="42">
        <f t="shared" si="3"/>
        <v>0</v>
      </c>
      <c r="G48" s="42">
        <f t="shared" si="4"/>
        <v>0</v>
      </c>
      <c r="H48" s="42">
        <f t="shared" si="5"/>
        <v>178284.14</v>
      </c>
    </row>
    <row r="49" ht="12.75" hidden="1" customHeight="1">
      <c r="A49" s="44"/>
      <c r="B49" s="41" t="str">
        <f t="shared" si="6"/>
        <v>#VALUE!</v>
      </c>
      <c r="C49" s="42">
        <f t="shared" si="1"/>
        <v>0</v>
      </c>
      <c r="D49" s="42">
        <f t="shared" si="2"/>
        <v>0</v>
      </c>
      <c r="E49" s="43"/>
      <c r="F49" s="42">
        <f t="shared" si="3"/>
        <v>0</v>
      </c>
      <c r="G49" s="42">
        <f t="shared" si="4"/>
        <v>0</v>
      </c>
      <c r="H49" s="42">
        <f t="shared" si="5"/>
        <v>178284.14</v>
      </c>
    </row>
    <row r="50" ht="12.75" hidden="1" customHeight="1">
      <c r="A50" s="44"/>
      <c r="B50" s="41" t="str">
        <f t="shared" si="6"/>
        <v>#VALUE!</v>
      </c>
      <c r="C50" s="42">
        <f t="shared" si="1"/>
        <v>0</v>
      </c>
      <c r="D50" s="42">
        <f t="shared" si="2"/>
        <v>0</v>
      </c>
      <c r="E50" s="43"/>
      <c r="F50" s="42">
        <f t="shared" si="3"/>
        <v>0</v>
      </c>
      <c r="G50" s="42">
        <f t="shared" si="4"/>
        <v>0</v>
      </c>
      <c r="H50" s="42">
        <f t="shared" si="5"/>
        <v>178284.14</v>
      </c>
    </row>
    <row r="51" ht="12.75" hidden="1" customHeight="1">
      <c r="A51" s="44"/>
      <c r="B51" s="41" t="str">
        <f t="shared" si="6"/>
        <v>#VALUE!</v>
      </c>
      <c r="C51" s="42">
        <f t="shared" si="1"/>
        <v>0</v>
      </c>
      <c r="D51" s="42">
        <f t="shared" si="2"/>
        <v>0</v>
      </c>
      <c r="E51" s="43"/>
      <c r="F51" s="42">
        <f t="shared" si="3"/>
        <v>0</v>
      </c>
      <c r="G51" s="42">
        <f t="shared" si="4"/>
        <v>0</v>
      </c>
      <c r="H51" s="42">
        <f t="shared" si="5"/>
        <v>178284.14</v>
      </c>
    </row>
    <row r="52" ht="12.75" hidden="1" customHeight="1">
      <c r="A52" s="44"/>
      <c r="B52" s="41" t="str">
        <f t="shared" si="6"/>
        <v>#VALUE!</v>
      </c>
      <c r="C52" s="42">
        <f t="shared" si="1"/>
        <v>0</v>
      </c>
      <c r="D52" s="42">
        <f t="shared" si="2"/>
        <v>0</v>
      </c>
      <c r="E52" s="43"/>
      <c r="F52" s="42">
        <f t="shared" si="3"/>
        <v>0</v>
      </c>
      <c r="G52" s="42">
        <f t="shared" si="4"/>
        <v>0</v>
      </c>
      <c r="H52" s="42">
        <f t="shared" si="5"/>
        <v>178284.14</v>
      </c>
    </row>
    <row r="53" ht="12.75" hidden="1" customHeight="1">
      <c r="A53" s="44"/>
      <c r="B53" s="41" t="str">
        <f t="shared" si="6"/>
        <v>#VALUE!</v>
      </c>
      <c r="C53" s="42">
        <f t="shared" si="1"/>
        <v>0</v>
      </c>
      <c r="D53" s="42">
        <f t="shared" si="2"/>
        <v>0</v>
      </c>
      <c r="E53" s="43"/>
      <c r="F53" s="42">
        <f t="shared" si="3"/>
        <v>0</v>
      </c>
      <c r="G53" s="42">
        <f t="shared" si="4"/>
        <v>0</v>
      </c>
      <c r="H53" s="42">
        <f t="shared" si="5"/>
        <v>178284.14</v>
      </c>
    </row>
    <row r="54" ht="12.75" hidden="1" customHeight="1">
      <c r="A54" s="44"/>
      <c r="B54" s="41" t="str">
        <f t="shared" si="6"/>
        <v>#VALUE!</v>
      </c>
      <c r="C54" s="42">
        <f t="shared" si="1"/>
        <v>0</v>
      </c>
      <c r="D54" s="42">
        <f t="shared" si="2"/>
        <v>0</v>
      </c>
      <c r="E54" s="43"/>
      <c r="F54" s="42">
        <f t="shared" si="3"/>
        <v>0</v>
      </c>
      <c r="G54" s="42">
        <f t="shared" si="4"/>
        <v>0</v>
      </c>
      <c r="H54" s="42">
        <f t="shared" si="5"/>
        <v>178284.14</v>
      </c>
    </row>
    <row r="55" ht="12.75" customHeight="1">
      <c r="A55" s="4"/>
      <c r="B55" s="4"/>
      <c r="C55" s="4"/>
      <c r="D55" s="4"/>
      <c r="E55" s="4"/>
      <c r="F55" s="4"/>
      <c r="G55" s="4"/>
      <c r="H55" s="29"/>
    </row>
    <row r="56" ht="12.75" customHeight="1">
      <c r="A56" s="32"/>
      <c r="B56" s="32"/>
      <c r="C56" s="32"/>
      <c r="D56" s="32"/>
      <c r="E56" s="32"/>
      <c r="F56" s="32"/>
      <c r="G56" s="32"/>
      <c r="J56" s="45"/>
    </row>
    <row r="57" ht="12.75" customHeight="1">
      <c r="A57" s="46" t="s">
        <v>38</v>
      </c>
      <c r="B57" s="47" t="s">
        <v>39</v>
      </c>
      <c r="C57" s="47" t="s">
        <v>40</v>
      </c>
      <c r="D57" s="47" t="s">
        <v>41</v>
      </c>
      <c r="E57" s="35"/>
      <c r="F57" s="48" t="s">
        <v>42</v>
      </c>
      <c r="G57" s="48" t="s">
        <v>43</v>
      </c>
      <c r="H57" s="48" t="s">
        <v>44</v>
      </c>
    </row>
    <row r="58" ht="12.75" customHeight="1">
      <c r="A58" s="49"/>
      <c r="B58" s="50"/>
      <c r="C58" s="49"/>
      <c r="D58" s="49"/>
      <c r="E58" s="49"/>
      <c r="F58" s="51"/>
      <c r="G58" s="51"/>
      <c r="H58" s="51">
        <f>$D$4</f>
        <v>1000000</v>
      </c>
      <c r="J58" s="52"/>
    </row>
    <row r="59" ht="12.75" customHeight="1">
      <c r="A59" s="53">
        <f>IF(H58="","",IF(Schedule!roundOpt,IF(OR(A58&gt;=Schedule!nper,ROUND(H58,2)&lt;=0),"",A58+1),IF(OR(A58&gt;=Schedule!nper,H58&lt;=0),"",A58+1)))</f>
        <v>1</v>
      </c>
      <c r="B59" s="54" t="str">
        <f>IF(A59="","",IF(Schedule!periods_per_year=26,IF(A59=1,Schedule!fpdate,B58+14),IF(Schedule!periods_per_year=52,IF(A59=1,Schedule!fpdate,B58+7),IF(Schedule!periods_per_year=24,IF(A59=1,Schedule!fpdate,IF(Schedule!fpdate=EOMONTH(Schedule!fpdate,0),IF(ISODD(A59),EOMONTH(EDATE(Schedule!fpdate,(A59-1)/2),0),EDATE(DATE(YEAR(Schedule!fpdate),MONTH(Schedule!fpdate)+1,15),(A59-1)/2)),IF(DAY(Schedule!fpdate)=15,IF(ISODD(A59),EDATE(Schedule!fpdate,(A59-1)/2),EOMONTH(EDATE(Schedule!fpdate,(A59-1)/2),0)),IF(DAY(Schedule!fpdate)&lt;=14,IF(ISODD(A59),EDATE(Schedule!fpdate,(A59-1)/2),EDATE(MIN(Schedule!fpdate+15,EOMONTH(Schedule!fpdate,0)),(A59-1)/2)),EDATE(IF(ISODD(A59),Schedule!fpdate,Schedule!fpdate-15),A59/2))))),IF(A59=1,Schedule!fpdate,EDATE(Schedule!fpdate,Schedule!months_per_period*(A59-1)))))))</f>
        <v>22/01/2026</v>
      </c>
      <c r="C59" s="55">
        <f>IF(A59="","",IF(Schedule!roundOpt,IF(OR(A59=Schedule!nper,Schedule!payment&gt;ROUND((1+Schedule!rate)*H58,2)),ROUND((1+Schedule!rate)*H58,2),Schedule!payment),IF(OR(A59=Schedule!nper,Schedule!payment&gt;(1+Schedule!rate)*H58),(1+Schedule!rate)*H58,Schedule!payment)))</f>
        <v>235784.14</v>
      </c>
      <c r="D59" s="56"/>
      <c r="E59" s="57"/>
      <c r="F59" s="57">
        <f>IF(A59="","",IF(AND(A59=1,Schedule!pmtType=1),0,IF(Schedule!roundOpt,ROUND(Schedule!rate*H58,2),Schedule!rate*H58)))</f>
        <v>57500</v>
      </c>
      <c r="G59" s="57">
        <f t="shared" ref="G59:G838" si="7">IF(A59="","",C59-F59+D59)</f>
        <v>178284.14</v>
      </c>
      <c r="H59" s="57">
        <f t="shared" ref="H59:H838" si="8">IF(A59="","",H58-G59)</f>
        <v>821715.86</v>
      </c>
    </row>
    <row r="60" ht="12.75" customHeight="1">
      <c r="A60" s="53">
        <f>IF(H59="","",IF(Schedule!roundOpt,IF(OR(A59&gt;=Schedule!nper,ROUND(H59,2)&lt;=0),"",A59+1),IF(OR(A59&gt;=Schedule!nper,H59&lt;=0),"",A59+1)))</f>
        <v>2</v>
      </c>
      <c r="B60" s="54" t="str">
        <f>IF(A60="","",IF(Schedule!periods_per_year=26,IF(A60=1,Schedule!fpdate,B59+14),IF(Schedule!periods_per_year=52,IF(A60=1,Schedule!fpdate,B59+7),IF(Schedule!periods_per_year=24,IF(A60=1,Schedule!fpdate,IF(Schedule!fpdate=EOMONTH(Schedule!fpdate,0),IF(ISODD(A60),EOMONTH(EDATE(Schedule!fpdate,(A60-1)/2),0),EDATE(DATE(YEAR(Schedule!fpdate),MONTH(Schedule!fpdate)+1,15),(A60-1)/2)),IF(DAY(Schedule!fpdate)=15,IF(ISODD(A60),EDATE(Schedule!fpdate,(A60-1)/2),EOMONTH(EDATE(Schedule!fpdate,(A60-1)/2),0)),IF(DAY(Schedule!fpdate)&lt;=14,IF(ISODD(A60),EDATE(Schedule!fpdate,(A60-1)/2),EDATE(MIN(Schedule!fpdate+15,EOMONTH(Schedule!fpdate,0)),(A60-1)/2)),EDATE(IF(ISODD(A60),Schedule!fpdate,Schedule!fpdate-15),A60/2))))),IF(A60=1,Schedule!fpdate,EDATE(Schedule!fpdate,Schedule!months_per_period*(A60-1)))))))</f>
        <v>#VALUE!</v>
      </c>
      <c r="C60" s="55">
        <f>IF(A60="","",IF(Schedule!roundOpt,IF(OR(A60=Schedule!nper,Schedule!payment&gt;ROUND((1+Schedule!rate)*H59,2)),ROUND((1+Schedule!rate)*H59,2),Schedule!payment),IF(OR(A60=Schedule!nper,Schedule!payment&gt;(1+Schedule!rate)*H59),(1+Schedule!rate)*H59,Schedule!payment)))</f>
        <v>235784.14</v>
      </c>
      <c r="D60" s="58"/>
      <c r="E60" s="57"/>
      <c r="F60" s="57">
        <f>IF(A60="","",IF(AND(A60=1,Schedule!pmtType=1),0,IF(Schedule!roundOpt,ROUND(Schedule!rate*H59,2),Schedule!rate*H59)))</f>
        <v>47248.66</v>
      </c>
      <c r="G60" s="57">
        <f t="shared" si="7"/>
        <v>188535.48</v>
      </c>
      <c r="H60" s="57">
        <f t="shared" si="8"/>
        <v>633180.38</v>
      </c>
    </row>
    <row r="61" ht="12.75" customHeight="1">
      <c r="A61" s="53">
        <f>IF(H60="","",IF(Schedule!roundOpt,IF(OR(A60&gt;=Schedule!nper,ROUND(H60,2)&lt;=0),"",A60+1),IF(OR(A60&gt;=Schedule!nper,H60&lt;=0),"",A60+1)))</f>
        <v>3</v>
      </c>
      <c r="B61" s="54" t="str">
        <f>IF(A61="","",IF(Schedule!periods_per_year=26,IF(A61=1,Schedule!fpdate,B60+14),IF(Schedule!periods_per_year=52,IF(A61=1,Schedule!fpdate,B60+7),IF(Schedule!periods_per_year=24,IF(A61=1,Schedule!fpdate,IF(Schedule!fpdate=EOMONTH(Schedule!fpdate,0),IF(ISODD(A61),EOMONTH(EDATE(Schedule!fpdate,(A61-1)/2),0),EDATE(DATE(YEAR(Schedule!fpdate),MONTH(Schedule!fpdate)+1,15),(A61-1)/2)),IF(DAY(Schedule!fpdate)=15,IF(ISODD(A61),EDATE(Schedule!fpdate,(A61-1)/2),EOMONTH(EDATE(Schedule!fpdate,(A61-1)/2),0)),IF(DAY(Schedule!fpdate)&lt;=14,IF(ISODD(A61),EDATE(Schedule!fpdate,(A61-1)/2),EDATE(MIN(Schedule!fpdate+15,EOMONTH(Schedule!fpdate,0)),(A61-1)/2)),EDATE(IF(ISODD(A61),Schedule!fpdate,Schedule!fpdate-15),A61/2))))),IF(A61=1,Schedule!fpdate,EDATE(Schedule!fpdate,Schedule!months_per_period*(A61-1)))))))</f>
        <v>#VALUE!</v>
      </c>
      <c r="C61" s="55">
        <f>IF(A61="","",IF(Schedule!roundOpt,IF(OR(A61=Schedule!nper,Schedule!payment&gt;ROUND((1+Schedule!rate)*H60,2)),ROUND((1+Schedule!rate)*H60,2),Schedule!payment),IF(OR(A61=Schedule!nper,Schedule!payment&gt;(1+Schedule!rate)*H60),(1+Schedule!rate)*H60,Schedule!payment)))</f>
        <v>235784.14</v>
      </c>
      <c r="D61" s="58"/>
      <c r="E61" s="57"/>
      <c r="F61" s="57">
        <f>IF(A61="","",IF(AND(A61=1,Schedule!pmtType=1),0,IF(Schedule!roundOpt,ROUND(Schedule!rate*H60,2),Schedule!rate*H60)))</f>
        <v>36407.87</v>
      </c>
      <c r="G61" s="57">
        <f t="shared" si="7"/>
        <v>199376.27</v>
      </c>
      <c r="H61" s="57">
        <f t="shared" si="8"/>
        <v>433804.11</v>
      </c>
    </row>
    <row r="62" ht="12.75" customHeight="1">
      <c r="A62" s="53">
        <f>IF(H61="","",IF(Schedule!roundOpt,IF(OR(A61&gt;=Schedule!nper,ROUND(H61,2)&lt;=0),"",A61+1),IF(OR(A61&gt;=Schedule!nper,H61&lt;=0),"",A61+1)))</f>
        <v>4</v>
      </c>
      <c r="B62" s="54" t="str">
        <f>IF(A62="","",IF(Schedule!periods_per_year=26,IF(A62=1,Schedule!fpdate,B61+14),IF(Schedule!periods_per_year=52,IF(A62=1,Schedule!fpdate,B61+7),IF(Schedule!periods_per_year=24,IF(A62=1,Schedule!fpdate,IF(Schedule!fpdate=EOMONTH(Schedule!fpdate,0),IF(ISODD(A62),EOMONTH(EDATE(Schedule!fpdate,(A62-1)/2),0),EDATE(DATE(YEAR(Schedule!fpdate),MONTH(Schedule!fpdate)+1,15),(A62-1)/2)),IF(DAY(Schedule!fpdate)=15,IF(ISODD(A62),EDATE(Schedule!fpdate,(A62-1)/2),EOMONTH(EDATE(Schedule!fpdate,(A62-1)/2),0)),IF(DAY(Schedule!fpdate)&lt;=14,IF(ISODD(A62),EDATE(Schedule!fpdate,(A62-1)/2),EDATE(MIN(Schedule!fpdate+15,EOMONTH(Schedule!fpdate,0)),(A62-1)/2)),EDATE(IF(ISODD(A62),Schedule!fpdate,Schedule!fpdate-15),A62/2))))),IF(A62=1,Schedule!fpdate,EDATE(Schedule!fpdate,Schedule!months_per_period*(A62-1)))))))</f>
        <v>#VALUE!</v>
      </c>
      <c r="C62" s="55">
        <f>IF(A62="","",IF(Schedule!roundOpt,IF(OR(A62=Schedule!nper,Schedule!payment&gt;ROUND((1+Schedule!rate)*H61,2)),ROUND((1+Schedule!rate)*H61,2),Schedule!payment),IF(OR(A62=Schedule!nper,Schedule!payment&gt;(1+Schedule!rate)*H61),(1+Schedule!rate)*H61,Schedule!payment)))</f>
        <v>235784.14</v>
      </c>
      <c r="D62" s="58"/>
      <c r="E62" s="57"/>
      <c r="F62" s="57">
        <f>IF(A62="","",IF(AND(A62=1,Schedule!pmtType=1),0,IF(Schedule!roundOpt,ROUND(Schedule!rate*H61,2),Schedule!rate*H61)))</f>
        <v>24943.74</v>
      </c>
      <c r="G62" s="57">
        <f t="shared" si="7"/>
        <v>210840.4</v>
      </c>
      <c r="H62" s="57">
        <f t="shared" si="8"/>
        <v>222963.71</v>
      </c>
    </row>
    <row r="63" ht="12.75" customHeight="1">
      <c r="A63" s="53">
        <f>IF(H62="","",IF(Schedule!roundOpt,IF(OR(A62&gt;=Schedule!nper,ROUND(H62,2)&lt;=0),"",A62+1),IF(OR(A62&gt;=Schedule!nper,H62&lt;=0),"",A62+1)))</f>
        <v>5</v>
      </c>
      <c r="B63" s="54" t="str">
        <f>IF(A63="","",IF(Schedule!periods_per_year=26,IF(A63=1,Schedule!fpdate,B62+14),IF(Schedule!periods_per_year=52,IF(A63=1,Schedule!fpdate,B62+7),IF(Schedule!periods_per_year=24,IF(A63=1,Schedule!fpdate,IF(Schedule!fpdate=EOMONTH(Schedule!fpdate,0),IF(ISODD(A63),EOMONTH(EDATE(Schedule!fpdate,(A63-1)/2),0),EDATE(DATE(YEAR(Schedule!fpdate),MONTH(Schedule!fpdate)+1,15),(A63-1)/2)),IF(DAY(Schedule!fpdate)=15,IF(ISODD(A63),EDATE(Schedule!fpdate,(A63-1)/2),EOMONTH(EDATE(Schedule!fpdate,(A63-1)/2),0)),IF(DAY(Schedule!fpdate)&lt;=14,IF(ISODD(A63),EDATE(Schedule!fpdate,(A63-1)/2),EDATE(MIN(Schedule!fpdate+15,EOMONTH(Schedule!fpdate,0)),(A63-1)/2)),EDATE(IF(ISODD(A63),Schedule!fpdate,Schedule!fpdate-15),A63/2))))),IF(A63=1,Schedule!fpdate,EDATE(Schedule!fpdate,Schedule!months_per_period*(A63-1)))))))</f>
        <v>#VALUE!</v>
      </c>
      <c r="C63" s="55">
        <f>IF(A63="","",IF(Schedule!roundOpt,IF(OR(A63=Schedule!nper,Schedule!payment&gt;ROUND((1+Schedule!rate)*H62,2)),ROUND((1+Schedule!rate)*H62,2),Schedule!payment),IF(OR(A63=Schedule!nper,Schedule!payment&gt;(1+Schedule!rate)*H62),(1+Schedule!rate)*H62,Schedule!payment)))</f>
        <v>235784.12</v>
      </c>
      <c r="D63" s="58"/>
      <c r="E63" s="57"/>
      <c r="F63" s="57">
        <f>IF(A63="","",IF(AND(A63=1,Schedule!pmtType=1),0,IF(Schedule!roundOpt,ROUND(Schedule!rate*H62,2),Schedule!rate*H62)))</f>
        <v>12820.41</v>
      </c>
      <c r="G63" s="57">
        <f t="shared" si="7"/>
        <v>222963.71</v>
      </c>
      <c r="H63" s="57">
        <f t="shared" si="8"/>
        <v>0</v>
      </c>
      <c r="L63" s="4"/>
    </row>
    <row r="64" ht="12.75" customHeight="1">
      <c r="A64" s="53" t="str">
        <f>IF(H63="","",IF(Schedule!roundOpt,IF(OR(A63&gt;=Schedule!nper,ROUND(H63,2)&lt;=0),"",A63+1),IF(OR(A63&gt;=Schedule!nper,H63&lt;=0),"",A63+1)))</f>
        <v/>
      </c>
      <c r="B64" s="54" t="str">
        <f>IF(A64="","",IF(Schedule!periods_per_year=26,IF(A64=1,Schedule!fpdate,B63+14),IF(Schedule!periods_per_year=52,IF(A64=1,Schedule!fpdate,B63+7),IF(Schedule!periods_per_year=24,IF(A64=1,Schedule!fpdate,IF(Schedule!fpdate=EOMONTH(Schedule!fpdate,0),IF(ISODD(A64),EOMONTH(EDATE(Schedule!fpdate,(A64-1)/2),0),EDATE(DATE(YEAR(Schedule!fpdate),MONTH(Schedule!fpdate)+1,15),(A64-1)/2)),IF(DAY(Schedule!fpdate)=15,IF(ISODD(A64),EDATE(Schedule!fpdate,(A64-1)/2),EOMONTH(EDATE(Schedule!fpdate,(A64-1)/2),0)),IF(DAY(Schedule!fpdate)&lt;=14,IF(ISODD(A64),EDATE(Schedule!fpdate,(A64-1)/2),EDATE(MIN(Schedule!fpdate+15,EOMONTH(Schedule!fpdate,0)),(A64-1)/2)),EDATE(IF(ISODD(A64),Schedule!fpdate,Schedule!fpdate-15),A64/2))))),IF(A64=1,Schedule!fpdate,EDATE(Schedule!fpdate,Schedule!months_per_period*(A64-1)))))))</f>
        <v/>
      </c>
      <c r="C64" s="55" t="str">
        <f>IF(A64="","",IF(Schedule!roundOpt,IF(OR(A64=Schedule!nper,Schedule!payment&gt;ROUND((1+Schedule!rate)*H63,2)),ROUND((1+Schedule!rate)*H63,2),Schedule!payment),IF(OR(A64=Schedule!nper,Schedule!payment&gt;(1+Schedule!rate)*H63),(1+Schedule!rate)*H63,Schedule!payment)))</f>
        <v/>
      </c>
      <c r="D64" s="58"/>
      <c r="E64" s="57"/>
      <c r="F64" s="57" t="str">
        <f>IF(A64="","",IF(AND(A64=1,Schedule!pmtType=1),0,IF(Schedule!roundOpt,ROUND(Schedule!rate*H63,2),Schedule!rate*H63)))</f>
        <v/>
      </c>
      <c r="G64" s="57" t="str">
        <f t="shared" si="7"/>
        <v/>
      </c>
      <c r="H64" s="57" t="str">
        <f t="shared" si="8"/>
        <v/>
      </c>
      <c r="L64" s="4"/>
    </row>
    <row r="65" ht="12.75" customHeight="1">
      <c r="A65" s="53" t="str">
        <f>IF(H64="","",IF(Schedule!roundOpt,IF(OR(A64&gt;=Schedule!nper,ROUND(H64,2)&lt;=0),"",A64+1),IF(OR(A64&gt;=Schedule!nper,H64&lt;=0),"",A64+1)))</f>
        <v/>
      </c>
      <c r="B65" s="54" t="str">
        <f>IF(A65="","",IF(Schedule!periods_per_year=26,IF(A65=1,Schedule!fpdate,B64+14),IF(Schedule!periods_per_year=52,IF(A65=1,Schedule!fpdate,B64+7),IF(Schedule!periods_per_year=24,IF(A65=1,Schedule!fpdate,IF(Schedule!fpdate=EOMONTH(Schedule!fpdate,0),IF(ISODD(A65),EOMONTH(EDATE(Schedule!fpdate,(A65-1)/2),0),EDATE(DATE(YEAR(Schedule!fpdate),MONTH(Schedule!fpdate)+1,15),(A65-1)/2)),IF(DAY(Schedule!fpdate)=15,IF(ISODD(A65),EDATE(Schedule!fpdate,(A65-1)/2),EOMONTH(EDATE(Schedule!fpdate,(A65-1)/2),0)),IF(DAY(Schedule!fpdate)&lt;=14,IF(ISODD(A65),EDATE(Schedule!fpdate,(A65-1)/2),EDATE(MIN(Schedule!fpdate+15,EOMONTH(Schedule!fpdate,0)),(A65-1)/2)),EDATE(IF(ISODD(A65),Schedule!fpdate,Schedule!fpdate-15),A65/2))))),IF(A65=1,Schedule!fpdate,EDATE(Schedule!fpdate,Schedule!months_per_period*(A65-1)))))))</f>
        <v/>
      </c>
      <c r="C65" s="55" t="str">
        <f>IF(A65="","",IF(Schedule!roundOpt,IF(OR(A65=Schedule!nper,Schedule!payment&gt;ROUND((1+Schedule!rate)*H64,2)),ROUND((1+Schedule!rate)*H64,2),Schedule!payment),IF(OR(A65=Schedule!nper,Schedule!payment&gt;(1+Schedule!rate)*H64),(1+Schedule!rate)*H64,Schedule!payment)))</f>
        <v/>
      </c>
      <c r="D65" s="58"/>
      <c r="E65" s="57"/>
      <c r="F65" s="57" t="str">
        <f>IF(A65="","",IF(AND(A65=1,Schedule!pmtType=1),0,IF(Schedule!roundOpt,ROUND(Schedule!rate*H64,2),Schedule!rate*H64)))</f>
        <v/>
      </c>
      <c r="G65" s="57" t="str">
        <f t="shared" si="7"/>
        <v/>
      </c>
      <c r="H65" s="57" t="str">
        <f t="shared" si="8"/>
        <v/>
      </c>
      <c r="L65" s="59"/>
    </row>
    <row r="66" ht="12.75" customHeight="1">
      <c r="A66" s="53" t="str">
        <f>IF(H65="","",IF(Schedule!roundOpt,IF(OR(A65&gt;=Schedule!nper,ROUND(H65,2)&lt;=0),"",A65+1),IF(OR(A65&gt;=Schedule!nper,H65&lt;=0),"",A65+1)))</f>
        <v/>
      </c>
      <c r="B66" s="54" t="str">
        <f>IF(A66="","",IF(Schedule!periods_per_year=26,IF(A66=1,Schedule!fpdate,B65+14),IF(Schedule!periods_per_year=52,IF(A66=1,Schedule!fpdate,B65+7),IF(Schedule!periods_per_year=24,IF(A66=1,Schedule!fpdate,IF(Schedule!fpdate=EOMONTH(Schedule!fpdate,0),IF(ISODD(A66),EOMONTH(EDATE(Schedule!fpdate,(A66-1)/2),0),EDATE(DATE(YEAR(Schedule!fpdate),MONTH(Schedule!fpdate)+1,15),(A66-1)/2)),IF(DAY(Schedule!fpdate)=15,IF(ISODD(A66),EDATE(Schedule!fpdate,(A66-1)/2),EOMONTH(EDATE(Schedule!fpdate,(A66-1)/2),0)),IF(DAY(Schedule!fpdate)&lt;=14,IF(ISODD(A66),EDATE(Schedule!fpdate,(A66-1)/2),EDATE(MIN(Schedule!fpdate+15,EOMONTH(Schedule!fpdate,0)),(A66-1)/2)),EDATE(IF(ISODD(A66),Schedule!fpdate,Schedule!fpdate-15),A66/2))))),IF(A66=1,Schedule!fpdate,EDATE(Schedule!fpdate,Schedule!months_per_period*(A66-1)))))))</f>
        <v/>
      </c>
      <c r="C66" s="55" t="str">
        <f>IF(A66="","",IF(Schedule!roundOpt,IF(OR(A66=Schedule!nper,Schedule!payment&gt;ROUND((1+Schedule!rate)*H65,2)),ROUND((1+Schedule!rate)*H65,2),Schedule!payment),IF(OR(A66=Schedule!nper,Schedule!payment&gt;(1+Schedule!rate)*H65),(1+Schedule!rate)*H65,Schedule!payment)))</f>
        <v/>
      </c>
      <c r="D66" s="58"/>
      <c r="E66" s="57"/>
      <c r="F66" s="57" t="str">
        <f>IF(A66="","",IF(AND(A66=1,Schedule!pmtType=1),0,IF(Schedule!roundOpt,ROUND(Schedule!rate*H65,2),Schedule!rate*H65)))</f>
        <v/>
      </c>
      <c r="G66" s="57" t="str">
        <f t="shared" si="7"/>
        <v/>
      </c>
      <c r="H66" s="57" t="str">
        <f t="shared" si="8"/>
        <v/>
      </c>
    </row>
    <row r="67" ht="12.75" customHeight="1">
      <c r="A67" s="53" t="str">
        <f>IF(H66="","",IF(Schedule!roundOpt,IF(OR(A66&gt;=Schedule!nper,ROUND(H66,2)&lt;=0),"",A66+1),IF(OR(A66&gt;=Schedule!nper,H66&lt;=0),"",A66+1)))</f>
        <v/>
      </c>
      <c r="B67" s="54" t="str">
        <f>IF(A67="","",IF(Schedule!periods_per_year=26,IF(A67=1,Schedule!fpdate,B66+14),IF(Schedule!periods_per_year=52,IF(A67=1,Schedule!fpdate,B66+7),IF(Schedule!periods_per_year=24,IF(A67=1,Schedule!fpdate,IF(Schedule!fpdate=EOMONTH(Schedule!fpdate,0),IF(ISODD(A67),EOMONTH(EDATE(Schedule!fpdate,(A67-1)/2),0),EDATE(DATE(YEAR(Schedule!fpdate),MONTH(Schedule!fpdate)+1,15),(A67-1)/2)),IF(DAY(Schedule!fpdate)=15,IF(ISODD(A67),EDATE(Schedule!fpdate,(A67-1)/2),EOMONTH(EDATE(Schedule!fpdate,(A67-1)/2),0)),IF(DAY(Schedule!fpdate)&lt;=14,IF(ISODD(A67),EDATE(Schedule!fpdate,(A67-1)/2),EDATE(MIN(Schedule!fpdate+15,EOMONTH(Schedule!fpdate,0)),(A67-1)/2)),EDATE(IF(ISODD(A67),Schedule!fpdate,Schedule!fpdate-15),A67/2))))),IF(A67=1,Schedule!fpdate,EDATE(Schedule!fpdate,Schedule!months_per_period*(A67-1)))))))</f>
        <v/>
      </c>
      <c r="C67" s="55" t="str">
        <f>IF(A67="","",IF(Schedule!roundOpt,IF(OR(A67=Schedule!nper,Schedule!payment&gt;ROUND((1+Schedule!rate)*H66,2)),ROUND((1+Schedule!rate)*H66,2),Schedule!payment),IF(OR(A67=Schedule!nper,Schedule!payment&gt;(1+Schedule!rate)*H66),(1+Schedule!rate)*H66,Schedule!payment)))</f>
        <v/>
      </c>
      <c r="D67" s="58"/>
      <c r="E67" s="57"/>
      <c r="F67" s="57" t="str">
        <f>IF(A67="","",IF(AND(A67=1,Schedule!pmtType=1),0,IF(Schedule!roundOpt,ROUND(Schedule!rate*H66,2),Schedule!rate*H66)))</f>
        <v/>
      </c>
      <c r="G67" s="57" t="str">
        <f t="shared" si="7"/>
        <v/>
      </c>
      <c r="H67" s="57" t="str">
        <f t="shared" si="8"/>
        <v/>
      </c>
    </row>
    <row r="68" ht="12.75" customHeight="1">
      <c r="A68" s="53" t="str">
        <f>IF(H67="","",IF(Schedule!roundOpt,IF(OR(A67&gt;=Schedule!nper,ROUND(H67,2)&lt;=0),"",A67+1),IF(OR(A67&gt;=Schedule!nper,H67&lt;=0),"",A67+1)))</f>
        <v/>
      </c>
      <c r="B68" s="54" t="str">
        <f>IF(A68="","",IF(Schedule!periods_per_year=26,IF(A68=1,Schedule!fpdate,B67+14),IF(Schedule!periods_per_year=52,IF(A68=1,Schedule!fpdate,B67+7),IF(Schedule!periods_per_year=24,IF(A68=1,Schedule!fpdate,IF(Schedule!fpdate=EOMONTH(Schedule!fpdate,0),IF(ISODD(A68),EOMONTH(EDATE(Schedule!fpdate,(A68-1)/2),0),EDATE(DATE(YEAR(Schedule!fpdate),MONTH(Schedule!fpdate)+1,15),(A68-1)/2)),IF(DAY(Schedule!fpdate)=15,IF(ISODD(A68),EDATE(Schedule!fpdate,(A68-1)/2),EOMONTH(EDATE(Schedule!fpdate,(A68-1)/2),0)),IF(DAY(Schedule!fpdate)&lt;=14,IF(ISODD(A68),EDATE(Schedule!fpdate,(A68-1)/2),EDATE(MIN(Schedule!fpdate+15,EOMONTH(Schedule!fpdate,0)),(A68-1)/2)),EDATE(IF(ISODD(A68),Schedule!fpdate,Schedule!fpdate-15),A68/2))))),IF(A68=1,Schedule!fpdate,EDATE(Schedule!fpdate,Schedule!months_per_period*(A68-1)))))))</f>
        <v/>
      </c>
      <c r="C68" s="55" t="str">
        <f>IF(A68="","",IF(Schedule!roundOpt,IF(OR(A68=Schedule!nper,Schedule!payment&gt;ROUND((1+Schedule!rate)*H67,2)),ROUND((1+Schedule!rate)*H67,2),Schedule!payment),IF(OR(A68=Schedule!nper,Schedule!payment&gt;(1+Schedule!rate)*H67),(1+Schedule!rate)*H67,Schedule!payment)))</f>
        <v/>
      </c>
      <c r="D68" s="58"/>
      <c r="E68" s="57"/>
      <c r="F68" s="57" t="str">
        <f>IF(A68="","",IF(AND(A68=1,Schedule!pmtType=1),0,IF(Schedule!roundOpt,ROUND(Schedule!rate*H67,2),Schedule!rate*H67)))</f>
        <v/>
      </c>
      <c r="G68" s="57" t="str">
        <f t="shared" si="7"/>
        <v/>
      </c>
      <c r="H68" s="57" t="str">
        <f t="shared" si="8"/>
        <v/>
      </c>
    </row>
    <row r="69" ht="12.75" customHeight="1">
      <c r="A69" s="53" t="str">
        <f>IF(H68="","",IF(Schedule!roundOpt,IF(OR(A68&gt;=Schedule!nper,ROUND(H68,2)&lt;=0),"",A68+1),IF(OR(A68&gt;=Schedule!nper,H68&lt;=0),"",A68+1)))</f>
        <v/>
      </c>
      <c r="B69" s="54" t="str">
        <f>IF(A69="","",IF(Schedule!periods_per_year=26,IF(A69=1,Schedule!fpdate,B68+14),IF(Schedule!periods_per_year=52,IF(A69=1,Schedule!fpdate,B68+7),IF(Schedule!periods_per_year=24,IF(A69=1,Schedule!fpdate,IF(Schedule!fpdate=EOMONTH(Schedule!fpdate,0),IF(ISODD(A69),EOMONTH(EDATE(Schedule!fpdate,(A69-1)/2),0),EDATE(DATE(YEAR(Schedule!fpdate),MONTH(Schedule!fpdate)+1,15),(A69-1)/2)),IF(DAY(Schedule!fpdate)=15,IF(ISODD(A69),EDATE(Schedule!fpdate,(A69-1)/2),EOMONTH(EDATE(Schedule!fpdate,(A69-1)/2),0)),IF(DAY(Schedule!fpdate)&lt;=14,IF(ISODD(A69),EDATE(Schedule!fpdate,(A69-1)/2),EDATE(MIN(Schedule!fpdate+15,EOMONTH(Schedule!fpdate,0)),(A69-1)/2)),EDATE(IF(ISODD(A69),Schedule!fpdate,Schedule!fpdate-15),A69/2))))),IF(A69=1,Schedule!fpdate,EDATE(Schedule!fpdate,Schedule!months_per_period*(A69-1)))))))</f>
        <v/>
      </c>
      <c r="C69" s="55" t="str">
        <f>IF(A69="","",IF(Schedule!roundOpt,IF(OR(A69=Schedule!nper,Schedule!payment&gt;ROUND((1+Schedule!rate)*H68,2)),ROUND((1+Schedule!rate)*H68,2),Schedule!payment),IF(OR(A69=Schedule!nper,Schedule!payment&gt;(1+Schedule!rate)*H68),(1+Schedule!rate)*H68,Schedule!payment)))</f>
        <v/>
      </c>
      <c r="D69" s="58"/>
      <c r="E69" s="57"/>
      <c r="F69" s="57" t="str">
        <f>IF(A69="","",IF(AND(A69=1,Schedule!pmtType=1),0,IF(Schedule!roundOpt,ROUND(Schedule!rate*H68,2),Schedule!rate*H68)))</f>
        <v/>
      </c>
      <c r="G69" s="57" t="str">
        <f t="shared" si="7"/>
        <v/>
      </c>
      <c r="H69" s="57" t="str">
        <f t="shared" si="8"/>
        <v/>
      </c>
    </row>
    <row r="70" ht="12.75" customHeight="1">
      <c r="A70" s="53" t="str">
        <f>IF(H69="","",IF(Schedule!roundOpt,IF(OR(A69&gt;=Schedule!nper,ROUND(H69,2)&lt;=0),"",A69+1),IF(OR(A69&gt;=Schedule!nper,H69&lt;=0),"",A69+1)))</f>
        <v/>
      </c>
      <c r="B70" s="54" t="str">
        <f>IF(A70="","",IF(Schedule!periods_per_year=26,IF(A70=1,Schedule!fpdate,B69+14),IF(Schedule!periods_per_year=52,IF(A70=1,Schedule!fpdate,B69+7),IF(Schedule!periods_per_year=24,IF(A70=1,Schedule!fpdate,IF(Schedule!fpdate=EOMONTH(Schedule!fpdate,0),IF(ISODD(A70),EOMONTH(EDATE(Schedule!fpdate,(A70-1)/2),0),EDATE(DATE(YEAR(Schedule!fpdate),MONTH(Schedule!fpdate)+1,15),(A70-1)/2)),IF(DAY(Schedule!fpdate)=15,IF(ISODD(A70),EDATE(Schedule!fpdate,(A70-1)/2),EOMONTH(EDATE(Schedule!fpdate,(A70-1)/2),0)),IF(DAY(Schedule!fpdate)&lt;=14,IF(ISODD(A70),EDATE(Schedule!fpdate,(A70-1)/2),EDATE(MIN(Schedule!fpdate+15,EOMONTH(Schedule!fpdate,0)),(A70-1)/2)),EDATE(IF(ISODD(A70),Schedule!fpdate,Schedule!fpdate-15),A70/2))))),IF(A70=1,Schedule!fpdate,EDATE(Schedule!fpdate,Schedule!months_per_period*(A70-1)))))))</f>
        <v/>
      </c>
      <c r="C70" s="55" t="str">
        <f>IF(A70="","",IF(Schedule!roundOpt,IF(OR(A70=Schedule!nper,Schedule!payment&gt;ROUND((1+Schedule!rate)*H69,2)),ROUND((1+Schedule!rate)*H69,2),Schedule!payment),IF(OR(A70=Schedule!nper,Schedule!payment&gt;(1+Schedule!rate)*H69),(1+Schedule!rate)*H69,Schedule!payment)))</f>
        <v/>
      </c>
      <c r="D70" s="58"/>
      <c r="E70" s="57"/>
      <c r="F70" s="57" t="str">
        <f>IF(A70="","",IF(AND(A70=1,Schedule!pmtType=1),0,IF(Schedule!roundOpt,ROUND(Schedule!rate*H69,2),Schedule!rate*H69)))</f>
        <v/>
      </c>
      <c r="G70" s="57" t="str">
        <f t="shared" si="7"/>
        <v/>
      </c>
      <c r="H70" s="57" t="str">
        <f t="shared" si="8"/>
        <v/>
      </c>
    </row>
    <row r="71" ht="12.75" customHeight="1">
      <c r="A71" s="53" t="str">
        <f>IF(H70="","",IF(Schedule!roundOpt,IF(OR(A70&gt;=Schedule!nper,ROUND(H70,2)&lt;=0),"",A70+1),IF(OR(A70&gt;=Schedule!nper,H70&lt;=0),"",A70+1)))</f>
        <v/>
      </c>
      <c r="B71" s="54" t="str">
        <f>IF(A71="","",IF(Schedule!periods_per_year=26,IF(A71=1,Schedule!fpdate,B70+14),IF(Schedule!periods_per_year=52,IF(A71=1,Schedule!fpdate,B70+7),IF(Schedule!periods_per_year=24,IF(A71=1,Schedule!fpdate,IF(Schedule!fpdate=EOMONTH(Schedule!fpdate,0),IF(ISODD(A71),EOMONTH(EDATE(Schedule!fpdate,(A71-1)/2),0),EDATE(DATE(YEAR(Schedule!fpdate),MONTH(Schedule!fpdate)+1,15),(A71-1)/2)),IF(DAY(Schedule!fpdate)=15,IF(ISODD(A71),EDATE(Schedule!fpdate,(A71-1)/2),EOMONTH(EDATE(Schedule!fpdate,(A71-1)/2),0)),IF(DAY(Schedule!fpdate)&lt;=14,IF(ISODD(A71),EDATE(Schedule!fpdate,(A71-1)/2),EDATE(MIN(Schedule!fpdate+15,EOMONTH(Schedule!fpdate,0)),(A71-1)/2)),EDATE(IF(ISODD(A71),Schedule!fpdate,Schedule!fpdate-15),A71/2))))),IF(A71=1,Schedule!fpdate,EDATE(Schedule!fpdate,Schedule!months_per_period*(A71-1)))))))</f>
        <v/>
      </c>
      <c r="C71" s="55" t="str">
        <f>IF(A71="","",IF(Schedule!roundOpt,IF(OR(A71=Schedule!nper,Schedule!payment&gt;ROUND((1+Schedule!rate)*H70,2)),ROUND((1+Schedule!rate)*H70,2),Schedule!payment),IF(OR(A71=Schedule!nper,Schedule!payment&gt;(1+Schedule!rate)*H70),(1+Schedule!rate)*H70,Schedule!payment)))</f>
        <v/>
      </c>
      <c r="D71" s="58"/>
      <c r="E71" s="57"/>
      <c r="F71" s="57" t="str">
        <f>IF(A71="","",IF(AND(A71=1,Schedule!pmtType=1),0,IF(Schedule!roundOpt,ROUND(Schedule!rate*H70,2),Schedule!rate*H70)))</f>
        <v/>
      </c>
      <c r="G71" s="57" t="str">
        <f t="shared" si="7"/>
        <v/>
      </c>
      <c r="H71" s="57" t="str">
        <f t="shared" si="8"/>
        <v/>
      </c>
    </row>
    <row r="72" ht="12.75" customHeight="1">
      <c r="A72" s="53" t="str">
        <f>IF(H71="","",IF(Schedule!roundOpt,IF(OR(A71&gt;=Schedule!nper,ROUND(H71,2)&lt;=0),"",A71+1),IF(OR(A71&gt;=Schedule!nper,H71&lt;=0),"",A71+1)))</f>
        <v/>
      </c>
      <c r="B72" s="54" t="str">
        <f>IF(A72="","",IF(Schedule!periods_per_year=26,IF(A72=1,Schedule!fpdate,B71+14),IF(Schedule!periods_per_year=52,IF(A72=1,Schedule!fpdate,B71+7),IF(Schedule!periods_per_year=24,IF(A72=1,Schedule!fpdate,IF(Schedule!fpdate=EOMONTH(Schedule!fpdate,0),IF(ISODD(A72),EOMONTH(EDATE(Schedule!fpdate,(A72-1)/2),0),EDATE(DATE(YEAR(Schedule!fpdate),MONTH(Schedule!fpdate)+1,15),(A72-1)/2)),IF(DAY(Schedule!fpdate)=15,IF(ISODD(A72),EDATE(Schedule!fpdate,(A72-1)/2),EOMONTH(EDATE(Schedule!fpdate,(A72-1)/2),0)),IF(DAY(Schedule!fpdate)&lt;=14,IF(ISODD(A72),EDATE(Schedule!fpdate,(A72-1)/2),EDATE(MIN(Schedule!fpdate+15,EOMONTH(Schedule!fpdate,0)),(A72-1)/2)),EDATE(IF(ISODD(A72),Schedule!fpdate,Schedule!fpdate-15),A72/2))))),IF(A72=1,Schedule!fpdate,EDATE(Schedule!fpdate,Schedule!months_per_period*(A72-1)))))))</f>
        <v/>
      </c>
      <c r="C72" s="55" t="str">
        <f>IF(A72="","",IF(Schedule!roundOpt,IF(OR(A72=Schedule!nper,Schedule!payment&gt;ROUND((1+Schedule!rate)*H71,2)),ROUND((1+Schedule!rate)*H71,2),Schedule!payment),IF(OR(A72=Schedule!nper,Schedule!payment&gt;(1+Schedule!rate)*H71),(1+Schedule!rate)*H71,Schedule!payment)))</f>
        <v/>
      </c>
      <c r="D72" s="58"/>
      <c r="E72" s="57"/>
      <c r="F72" s="57" t="str">
        <f>IF(A72="","",IF(AND(A72=1,Schedule!pmtType=1),0,IF(Schedule!roundOpt,ROUND(Schedule!rate*H71,2),Schedule!rate*H71)))</f>
        <v/>
      </c>
      <c r="G72" s="57" t="str">
        <f t="shared" si="7"/>
        <v/>
      </c>
      <c r="H72" s="57" t="str">
        <f t="shared" si="8"/>
        <v/>
      </c>
    </row>
    <row r="73" ht="12.75" customHeight="1">
      <c r="A73" s="53" t="str">
        <f>IF(H72="","",IF(Schedule!roundOpt,IF(OR(A72&gt;=Schedule!nper,ROUND(H72,2)&lt;=0),"",A72+1),IF(OR(A72&gt;=Schedule!nper,H72&lt;=0),"",A72+1)))</f>
        <v/>
      </c>
      <c r="B73" s="54" t="str">
        <f>IF(A73="","",IF(Schedule!periods_per_year=26,IF(A73=1,Schedule!fpdate,B72+14),IF(Schedule!periods_per_year=52,IF(A73=1,Schedule!fpdate,B72+7),IF(Schedule!periods_per_year=24,IF(A73=1,Schedule!fpdate,IF(Schedule!fpdate=EOMONTH(Schedule!fpdate,0),IF(ISODD(A73),EOMONTH(EDATE(Schedule!fpdate,(A73-1)/2),0),EDATE(DATE(YEAR(Schedule!fpdate),MONTH(Schedule!fpdate)+1,15),(A73-1)/2)),IF(DAY(Schedule!fpdate)=15,IF(ISODD(A73),EDATE(Schedule!fpdate,(A73-1)/2),EOMONTH(EDATE(Schedule!fpdate,(A73-1)/2),0)),IF(DAY(Schedule!fpdate)&lt;=14,IF(ISODD(A73),EDATE(Schedule!fpdate,(A73-1)/2),EDATE(MIN(Schedule!fpdate+15,EOMONTH(Schedule!fpdate,0)),(A73-1)/2)),EDATE(IF(ISODD(A73),Schedule!fpdate,Schedule!fpdate-15),A73/2))))),IF(A73=1,Schedule!fpdate,EDATE(Schedule!fpdate,Schedule!months_per_period*(A73-1)))))))</f>
        <v/>
      </c>
      <c r="C73" s="55" t="str">
        <f>IF(A73="","",IF(Schedule!roundOpt,IF(OR(A73=Schedule!nper,Schedule!payment&gt;ROUND((1+Schedule!rate)*H72,2)),ROUND((1+Schedule!rate)*H72,2),Schedule!payment),IF(OR(A73=Schedule!nper,Schedule!payment&gt;(1+Schedule!rate)*H72),(1+Schedule!rate)*H72,Schedule!payment)))</f>
        <v/>
      </c>
      <c r="D73" s="58"/>
      <c r="E73" s="57"/>
      <c r="F73" s="57" t="str">
        <f>IF(A73="","",IF(AND(A73=1,Schedule!pmtType=1),0,IF(Schedule!roundOpt,ROUND(Schedule!rate*H72,2),Schedule!rate*H72)))</f>
        <v/>
      </c>
      <c r="G73" s="57" t="str">
        <f t="shared" si="7"/>
        <v/>
      </c>
      <c r="H73" s="57" t="str">
        <f t="shared" si="8"/>
        <v/>
      </c>
    </row>
    <row r="74" ht="12.75" customHeight="1">
      <c r="A74" s="53" t="str">
        <f>IF(H73="","",IF(Schedule!roundOpt,IF(OR(A73&gt;=Schedule!nper,ROUND(H73,2)&lt;=0),"",A73+1),IF(OR(A73&gt;=Schedule!nper,H73&lt;=0),"",A73+1)))</f>
        <v/>
      </c>
      <c r="B74" s="54" t="str">
        <f>IF(A74="","",IF(Schedule!periods_per_year=26,IF(A74=1,Schedule!fpdate,B73+14),IF(Schedule!periods_per_year=52,IF(A74=1,Schedule!fpdate,B73+7),IF(Schedule!periods_per_year=24,IF(A74=1,Schedule!fpdate,IF(Schedule!fpdate=EOMONTH(Schedule!fpdate,0),IF(ISODD(A74),EOMONTH(EDATE(Schedule!fpdate,(A74-1)/2),0),EDATE(DATE(YEAR(Schedule!fpdate),MONTH(Schedule!fpdate)+1,15),(A74-1)/2)),IF(DAY(Schedule!fpdate)=15,IF(ISODD(A74),EDATE(Schedule!fpdate,(A74-1)/2),EOMONTH(EDATE(Schedule!fpdate,(A74-1)/2),0)),IF(DAY(Schedule!fpdate)&lt;=14,IF(ISODD(A74),EDATE(Schedule!fpdate,(A74-1)/2),EDATE(MIN(Schedule!fpdate+15,EOMONTH(Schedule!fpdate,0)),(A74-1)/2)),EDATE(IF(ISODD(A74),Schedule!fpdate,Schedule!fpdate-15),A74/2))))),IF(A74=1,Schedule!fpdate,EDATE(Schedule!fpdate,Schedule!months_per_period*(A74-1)))))))</f>
        <v/>
      </c>
      <c r="C74" s="55" t="str">
        <f>IF(A74="","",IF(Schedule!roundOpt,IF(OR(A74=Schedule!nper,Schedule!payment&gt;ROUND((1+Schedule!rate)*H73,2)),ROUND((1+Schedule!rate)*H73,2),Schedule!payment),IF(OR(A74=Schedule!nper,Schedule!payment&gt;(1+Schedule!rate)*H73),(1+Schedule!rate)*H73,Schedule!payment)))</f>
        <v/>
      </c>
      <c r="D74" s="58"/>
      <c r="E74" s="57"/>
      <c r="F74" s="57" t="str">
        <f>IF(A74="","",IF(AND(A74=1,Schedule!pmtType=1),0,IF(Schedule!roundOpt,ROUND(Schedule!rate*H73,2),Schedule!rate*H73)))</f>
        <v/>
      </c>
      <c r="G74" s="57" t="str">
        <f t="shared" si="7"/>
        <v/>
      </c>
      <c r="H74" s="57" t="str">
        <f t="shared" si="8"/>
        <v/>
      </c>
    </row>
    <row r="75" ht="12.75" customHeight="1">
      <c r="A75" s="53" t="str">
        <f>IF(H74="","",IF(Schedule!roundOpt,IF(OR(A74&gt;=Schedule!nper,ROUND(H74,2)&lt;=0),"",A74+1),IF(OR(A74&gt;=Schedule!nper,H74&lt;=0),"",A74+1)))</f>
        <v/>
      </c>
      <c r="B75" s="54" t="str">
        <f>IF(A75="","",IF(Schedule!periods_per_year=26,IF(A75=1,Schedule!fpdate,B74+14),IF(Schedule!periods_per_year=52,IF(A75=1,Schedule!fpdate,B74+7),IF(Schedule!periods_per_year=24,IF(A75=1,Schedule!fpdate,IF(Schedule!fpdate=EOMONTH(Schedule!fpdate,0),IF(ISODD(A75),EOMONTH(EDATE(Schedule!fpdate,(A75-1)/2),0),EDATE(DATE(YEAR(Schedule!fpdate),MONTH(Schedule!fpdate)+1,15),(A75-1)/2)),IF(DAY(Schedule!fpdate)=15,IF(ISODD(A75),EDATE(Schedule!fpdate,(A75-1)/2),EOMONTH(EDATE(Schedule!fpdate,(A75-1)/2),0)),IF(DAY(Schedule!fpdate)&lt;=14,IF(ISODD(A75),EDATE(Schedule!fpdate,(A75-1)/2),EDATE(MIN(Schedule!fpdate+15,EOMONTH(Schedule!fpdate,0)),(A75-1)/2)),EDATE(IF(ISODD(A75),Schedule!fpdate,Schedule!fpdate-15),A75/2))))),IF(A75=1,Schedule!fpdate,EDATE(Schedule!fpdate,Schedule!months_per_period*(A75-1)))))))</f>
        <v/>
      </c>
      <c r="C75" s="55" t="str">
        <f>IF(A75="","",IF(Schedule!roundOpt,IF(OR(A75=Schedule!nper,Schedule!payment&gt;ROUND((1+Schedule!rate)*H74,2)),ROUND((1+Schedule!rate)*H74,2),Schedule!payment),IF(OR(A75=Schedule!nper,Schedule!payment&gt;(1+Schedule!rate)*H74),(1+Schedule!rate)*H74,Schedule!payment)))</f>
        <v/>
      </c>
      <c r="D75" s="58"/>
      <c r="E75" s="57"/>
      <c r="F75" s="57" t="str">
        <f>IF(A75="","",IF(AND(A75=1,Schedule!pmtType=1),0,IF(Schedule!roundOpt,ROUND(Schedule!rate*H74,2),Schedule!rate*H74)))</f>
        <v/>
      </c>
      <c r="G75" s="57" t="str">
        <f t="shared" si="7"/>
        <v/>
      </c>
      <c r="H75" s="57" t="str">
        <f t="shared" si="8"/>
        <v/>
      </c>
    </row>
    <row r="76" ht="12.75" customHeight="1">
      <c r="A76" s="53" t="str">
        <f>IF(H75="","",IF(Schedule!roundOpt,IF(OR(A75&gt;=Schedule!nper,ROUND(H75,2)&lt;=0),"",A75+1),IF(OR(A75&gt;=Schedule!nper,H75&lt;=0),"",A75+1)))</f>
        <v/>
      </c>
      <c r="B76" s="54" t="str">
        <f>IF(A76="","",IF(Schedule!periods_per_year=26,IF(A76=1,Schedule!fpdate,B75+14),IF(Schedule!periods_per_year=52,IF(A76=1,Schedule!fpdate,B75+7),IF(Schedule!periods_per_year=24,IF(A76=1,Schedule!fpdate,IF(Schedule!fpdate=EOMONTH(Schedule!fpdate,0),IF(ISODD(A76),EOMONTH(EDATE(Schedule!fpdate,(A76-1)/2),0),EDATE(DATE(YEAR(Schedule!fpdate),MONTH(Schedule!fpdate)+1,15),(A76-1)/2)),IF(DAY(Schedule!fpdate)=15,IF(ISODD(A76),EDATE(Schedule!fpdate,(A76-1)/2),EOMONTH(EDATE(Schedule!fpdate,(A76-1)/2),0)),IF(DAY(Schedule!fpdate)&lt;=14,IF(ISODD(A76),EDATE(Schedule!fpdate,(A76-1)/2),EDATE(MIN(Schedule!fpdate+15,EOMONTH(Schedule!fpdate,0)),(A76-1)/2)),EDATE(IF(ISODD(A76),Schedule!fpdate,Schedule!fpdate-15),A76/2))))),IF(A76=1,Schedule!fpdate,EDATE(Schedule!fpdate,Schedule!months_per_period*(A76-1)))))))</f>
        <v/>
      </c>
      <c r="C76" s="55" t="str">
        <f>IF(A76="","",IF(Schedule!roundOpt,IF(OR(A76=Schedule!nper,Schedule!payment&gt;ROUND((1+Schedule!rate)*H75,2)),ROUND((1+Schedule!rate)*H75,2),Schedule!payment),IF(OR(A76=Schedule!nper,Schedule!payment&gt;(1+Schedule!rate)*H75),(1+Schedule!rate)*H75,Schedule!payment)))</f>
        <v/>
      </c>
      <c r="D76" s="58"/>
      <c r="E76" s="57"/>
      <c r="F76" s="57" t="str">
        <f>IF(A76="","",IF(AND(A76=1,Schedule!pmtType=1),0,IF(Schedule!roundOpt,ROUND(Schedule!rate*H75,2),Schedule!rate*H75)))</f>
        <v/>
      </c>
      <c r="G76" s="57" t="str">
        <f t="shared" si="7"/>
        <v/>
      </c>
      <c r="H76" s="57" t="str">
        <f t="shared" si="8"/>
        <v/>
      </c>
    </row>
    <row r="77" ht="12.75" customHeight="1">
      <c r="A77" s="53" t="str">
        <f>IF(H76="","",IF(Schedule!roundOpt,IF(OR(A76&gt;=Schedule!nper,ROUND(H76,2)&lt;=0),"",A76+1),IF(OR(A76&gt;=Schedule!nper,H76&lt;=0),"",A76+1)))</f>
        <v/>
      </c>
      <c r="B77" s="54" t="str">
        <f>IF(A77="","",IF(Schedule!periods_per_year=26,IF(A77=1,Schedule!fpdate,B76+14),IF(Schedule!periods_per_year=52,IF(A77=1,Schedule!fpdate,B76+7),IF(Schedule!periods_per_year=24,IF(A77=1,Schedule!fpdate,IF(Schedule!fpdate=EOMONTH(Schedule!fpdate,0),IF(ISODD(A77),EOMONTH(EDATE(Schedule!fpdate,(A77-1)/2),0),EDATE(DATE(YEAR(Schedule!fpdate),MONTH(Schedule!fpdate)+1,15),(A77-1)/2)),IF(DAY(Schedule!fpdate)=15,IF(ISODD(A77),EDATE(Schedule!fpdate,(A77-1)/2),EOMONTH(EDATE(Schedule!fpdate,(A77-1)/2),0)),IF(DAY(Schedule!fpdate)&lt;=14,IF(ISODD(A77),EDATE(Schedule!fpdate,(A77-1)/2),EDATE(MIN(Schedule!fpdate+15,EOMONTH(Schedule!fpdate,0)),(A77-1)/2)),EDATE(IF(ISODD(A77),Schedule!fpdate,Schedule!fpdate-15),A77/2))))),IF(A77=1,Schedule!fpdate,EDATE(Schedule!fpdate,Schedule!months_per_period*(A77-1)))))))</f>
        <v/>
      </c>
      <c r="C77" s="55" t="str">
        <f>IF(A77="","",IF(Schedule!roundOpt,IF(OR(A77=Schedule!nper,Schedule!payment&gt;ROUND((1+Schedule!rate)*H76,2)),ROUND((1+Schedule!rate)*H76,2),Schedule!payment),IF(OR(A77=Schedule!nper,Schedule!payment&gt;(1+Schedule!rate)*H76),(1+Schedule!rate)*H76,Schedule!payment)))</f>
        <v/>
      </c>
      <c r="D77" s="58"/>
      <c r="E77" s="57"/>
      <c r="F77" s="57" t="str">
        <f>IF(A77="","",IF(AND(A77=1,Schedule!pmtType=1),0,IF(Schedule!roundOpt,ROUND(Schedule!rate*H76,2),Schedule!rate*H76)))</f>
        <v/>
      </c>
      <c r="G77" s="57" t="str">
        <f t="shared" si="7"/>
        <v/>
      </c>
      <c r="H77" s="57" t="str">
        <f t="shared" si="8"/>
        <v/>
      </c>
    </row>
    <row r="78" ht="12.75" customHeight="1">
      <c r="A78" s="53" t="str">
        <f>IF(H77="","",IF(Schedule!roundOpt,IF(OR(A77&gt;=Schedule!nper,ROUND(H77,2)&lt;=0),"",A77+1),IF(OR(A77&gt;=Schedule!nper,H77&lt;=0),"",A77+1)))</f>
        <v/>
      </c>
      <c r="B78" s="54" t="str">
        <f>IF(A78="","",IF(Schedule!periods_per_year=26,IF(A78=1,Schedule!fpdate,B77+14),IF(Schedule!periods_per_year=52,IF(A78=1,Schedule!fpdate,B77+7),IF(Schedule!periods_per_year=24,IF(A78=1,Schedule!fpdate,IF(Schedule!fpdate=EOMONTH(Schedule!fpdate,0),IF(ISODD(A78),EOMONTH(EDATE(Schedule!fpdate,(A78-1)/2),0),EDATE(DATE(YEAR(Schedule!fpdate),MONTH(Schedule!fpdate)+1,15),(A78-1)/2)),IF(DAY(Schedule!fpdate)=15,IF(ISODD(A78),EDATE(Schedule!fpdate,(A78-1)/2),EOMONTH(EDATE(Schedule!fpdate,(A78-1)/2),0)),IF(DAY(Schedule!fpdate)&lt;=14,IF(ISODD(A78),EDATE(Schedule!fpdate,(A78-1)/2),EDATE(MIN(Schedule!fpdate+15,EOMONTH(Schedule!fpdate,0)),(A78-1)/2)),EDATE(IF(ISODD(A78),Schedule!fpdate,Schedule!fpdate-15),A78/2))))),IF(A78=1,Schedule!fpdate,EDATE(Schedule!fpdate,Schedule!months_per_period*(A78-1)))))))</f>
        <v/>
      </c>
      <c r="C78" s="55" t="str">
        <f>IF(A78="","",IF(Schedule!roundOpt,IF(OR(A78=Schedule!nper,Schedule!payment&gt;ROUND((1+Schedule!rate)*H77,2)),ROUND((1+Schedule!rate)*H77,2),Schedule!payment),IF(OR(A78=Schedule!nper,Schedule!payment&gt;(1+Schedule!rate)*H77),(1+Schedule!rate)*H77,Schedule!payment)))</f>
        <v/>
      </c>
      <c r="D78" s="58"/>
      <c r="E78" s="57"/>
      <c r="F78" s="57" t="str">
        <f>IF(A78="","",IF(AND(A78=1,Schedule!pmtType=1),0,IF(Schedule!roundOpt,ROUND(Schedule!rate*H77,2),Schedule!rate*H77)))</f>
        <v/>
      </c>
      <c r="G78" s="57" t="str">
        <f t="shared" si="7"/>
        <v/>
      </c>
      <c r="H78" s="57" t="str">
        <f t="shared" si="8"/>
        <v/>
      </c>
    </row>
    <row r="79" ht="12.75" customHeight="1">
      <c r="A79" s="53" t="str">
        <f>IF(H78="","",IF(Schedule!roundOpt,IF(OR(A78&gt;=Schedule!nper,ROUND(H78,2)&lt;=0),"",A78+1),IF(OR(A78&gt;=Schedule!nper,H78&lt;=0),"",A78+1)))</f>
        <v/>
      </c>
      <c r="B79" s="54" t="str">
        <f>IF(A79="","",IF(Schedule!periods_per_year=26,IF(A79=1,Schedule!fpdate,B78+14),IF(Schedule!periods_per_year=52,IF(A79=1,Schedule!fpdate,B78+7),IF(Schedule!periods_per_year=24,IF(A79=1,Schedule!fpdate,IF(Schedule!fpdate=EOMONTH(Schedule!fpdate,0),IF(ISODD(A79),EOMONTH(EDATE(Schedule!fpdate,(A79-1)/2),0),EDATE(DATE(YEAR(Schedule!fpdate),MONTH(Schedule!fpdate)+1,15),(A79-1)/2)),IF(DAY(Schedule!fpdate)=15,IF(ISODD(A79),EDATE(Schedule!fpdate,(A79-1)/2),EOMONTH(EDATE(Schedule!fpdate,(A79-1)/2),0)),IF(DAY(Schedule!fpdate)&lt;=14,IF(ISODD(A79),EDATE(Schedule!fpdate,(A79-1)/2),EDATE(MIN(Schedule!fpdate+15,EOMONTH(Schedule!fpdate,0)),(A79-1)/2)),EDATE(IF(ISODD(A79),Schedule!fpdate,Schedule!fpdate-15),A79/2))))),IF(A79=1,Schedule!fpdate,EDATE(Schedule!fpdate,Schedule!months_per_period*(A79-1)))))))</f>
        <v/>
      </c>
      <c r="C79" s="55" t="str">
        <f>IF(A79="","",IF(Schedule!roundOpt,IF(OR(A79=Schedule!nper,Schedule!payment&gt;ROUND((1+Schedule!rate)*H78,2)),ROUND((1+Schedule!rate)*H78,2),Schedule!payment),IF(OR(A79=Schedule!nper,Schedule!payment&gt;(1+Schedule!rate)*H78),(1+Schedule!rate)*H78,Schedule!payment)))</f>
        <v/>
      </c>
      <c r="D79" s="58"/>
      <c r="E79" s="57"/>
      <c r="F79" s="57" t="str">
        <f>IF(A79="","",IF(AND(A79=1,Schedule!pmtType=1),0,IF(Schedule!roundOpt,ROUND(Schedule!rate*H78,2),Schedule!rate*H78)))</f>
        <v/>
      </c>
      <c r="G79" s="57" t="str">
        <f t="shared" si="7"/>
        <v/>
      </c>
      <c r="H79" s="57" t="str">
        <f t="shared" si="8"/>
        <v/>
      </c>
    </row>
    <row r="80" ht="12.75" customHeight="1">
      <c r="A80" s="53" t="str">
        <f>IF(H79="","",IF(Schedule!roundOpt,IF(OR(A79&gt;=Schedule!nper,ROUND(H79,2)&lt;=0),"",A79+1),IF(OR(A79&gt;=Schedule!nper,H79&lt;=0),"",A79+1)))</f>
        <v/>
      </c>
      <c r="B80" s="54" t="str">
        <f>IF(A80="","",IF(Schedule!periods_per_year=26,IF(A80=1,Schedule!fpdate,B79+14),IF(Schedule!periods_per_year=52,IF(A80=1,Schedule!fpdate,B79+7),IF(Schedule!periods_per_year=24,IF(A80=1,Schedule!fpdate,IF(Schedule!fpdate=EOMONTH(Schedule!fpdate,0),IF(ISODD(A80),EOMONTH(EDATE(Schedule!fpdate,(A80-1)/2),0),EDATE(DATE(YEAR(Schedule!fpdate),MONTH(Schedule!fpdate)+1,15),(A80-1)/2)),IF(DAY(Schedule!fpdate)=15,IF(ISODD(A80),EDATE(Schedule!fpdate,(A80-1)/2),EOMONTH(EDATE(Schedule!fpdate,(A80-1)/2),0)),IF(DAY(Schedule!fpdate)&lt;=14,IF(ISODD(A80),EDATE(Schedule!fpdate,(A80-1)/2),EDATE(MIN(Schedule!fpdate+15,EOMONTH(Schedule!fpdate,0)),(A80-1)/2)),EDATE(IF(ISODD(A80),Schedule!fpdate,Schedule!fpdate-15),A80/2))))),IF(A80=1,Schedule!fpdate,EDATE(Schedule!fpdate,Schedule!months_per_period*(A80-1)))))))</f>
        <v/>
      </c>
      <c r="C80" s="55" t="str">
        <f>IF(A80="","",IF(Schedule!roundOpt,IF(OR(A80=Schedule!nper,Schedule!payment&gt;ROUND((1+Schedule!rate)*H79,2)),ROUND((1+Schedule!rate)*H79,2),Schedule!payment),IF(OR(A80=Schedule!nper,Schedule!payment&gt;(1+Schedule!rate)*H79),(1+Schedule!rate)*H79,Schedule!payment)))</f>
        <v/>
      </c>
      <c r="D80" s="58"/>
      <c r="E80" s="57"/>
      <c r="F80" s="57" t="str">
        <f>IF(A80="","",IF(AND(A80=1,Schedule!pmtType=1),0,IF(Schedule!roundOpt,ROUND(Schedule!rate*H79,2),Schedule!rate*H79)))</f>
        <v/>
      </c>
      <c r="G80" s="57" t="str">
        <f t="shared" si="7"/>
        <v/>
      </c>
      <c r="H80" s="57" t="str">
        <f t="shared" si="8"/>
        <v/>
      </c>
    </row>
    <row r="81" ht="12.75" customHeight="1">
      <c r="A81" s="53" t="str">
        <f>IF(H80="","",IF(Schedule!roundOpt,IF(OR(A80&gt;=Schedule!nper,ROUND(H80,2)&lt;=0),"",A80+1),IF(OR(A80&gt;=Schedule!nper,H80&lt;=0),"",A80+1)))</f>
        <v/>
      </c>
      <c r="B81" s="54" t="str">
        <f>IF(A81="","",IF(Schedule!periods_per_year=26,IF(A81=1,Schedule!fpdate,B80+14),IF(Schedule!periods_per_year=52,IF(A81=1,Schedule!fpdate,B80+7),IF(Schedule!periods_per_year=24,IF(A81=1,Schedule!fpdate,IF(Schedule!fpdate=EOMONTH(Schedule!fpdate,0),IF(ISODD(A81),EOMONTH(EDATE(Schedule!fpdate,(A81-1)/2),0),EDATE(DATE(YEAR(Schedule!fpdate),MONTH(Schedule!fpdate)+1,15),(A81-1)/2)),IF(DAY(Schedule!fpdate)=15,IF(ISODD(A81),EDATE(Schedule!fpdate,(A81-1)/2),EOMONTH(EDATE(Schedule!fpdate,(A81-1)/2),0)),IF(DAY(Schedule!fpdate)&lt;=14,IF(ISODD(A81),EDATE(Schedule!fpdate,(A81-1)/2),EDATE(MIN(Schedule!fpdate+15,EOMONTH(Schedule!fpdate,0)),(A81-1)/2)),EDATE(IF(ISODD(A81),Schedule!fpdate,Schedule!fpdate-15),A81/2))))),IF(A81=1,Schedule!fpdate,EDATE(Schedule!fpdate,Schedule!months_per_period*(A81-1)))))))</f>
        <v/>
      </c>
      <c r="C81" s="55" t="str">
        <f>IF(A81="","",IF(Schedule!roundOpt,IF(OR(A81=Schedule!nper,Schedule!payment&gt;ROUND((1+Schedule!rate)*H80,2)),ROUND((1+Schedule!rate)*H80,2),Schedule!payment),IF(OR(A81=Schedule!nper,Schedule!payment&gt;(1+Schedule!rate)*H80),(1+Schedule!rate)*H80,Schedule!payment)))</f>
        <v/>
      </c>
      <c r="D81" s="58"/>
      <c r="E81" s="57"/>
      <c r="F81" s="57" t="str">
        <f>IF(A81="","",IF(AND(A81=1,Schedule!pmtType=1),0,IF(Schedule!roundOpt,ROUND(Schedule!rate*H80,2),Schedule!rate*H80)))</f>
        <v/>
      </c>
      <c r="G81" s="57" t="str">
        <f t="shared" si="7"/>
        <v/>
      </c>
      <c r="H81" s="57" t="str">
        <f t="shared" si="8"/>
        <v/>
      </c>
    </row>
    <row r="82" ht="12.75" customHeight="1">
      <c r="A82" s="53" t="str">
        <f>IF(H81="","",IF(Schedule!roundOpt,IF(OR(A81&gt;=Schedule!nper,ROUND(H81,2)&lt;=0),"",A81+1),IF(OR(A81&gt;=Schedule!nper,H81&lt;=0),"",A81+1)))</f>
        <v/>
      </c>
      <c r="B82" s="54" t="str">
        <f>IF(A82="","",IF(Schedule!periods_per_year=26,IF(A82=1,Schedule!fpdate,B81+14),IF(Schedule!periods_per_year=52,IF(A82=1,Schedule!fpdate,B81+7),IF(Schedule!periods_per_year=24,IF(A82=1,Schedule!fpdate,IF(Schedule!fpdate=EOMONTH(Schedule!fpdate,0),IF(ISODD(A82),EOMONTH(EDATE(Schedule!fpdate,(A82-1)/2),0),EDATE(DATE(YEAR(Schedule!fpdate),MONTH(Schedule!fpdate)+1,15),(A82-1)/2)),IF(DAY(Schedule!fpdate)=15,IF(ISODD(A82),EDATE(Schedule!fpdate,(A82-1)/2),EOMONTH(EDATE(Schedule!fpdate,(A82-1)/2),0)),IF(DAY(Schedule!fpdate)&lt;=14,IF(ISODD(A82),EDATE(Schedule!fpdate,(A82-1)/2),EDATE(MIN(Schedule!fpdate+15,EOMONTH(Schedule!fpdate,0)),(A82-1)/2)),EDATE(IF(ISODD(A82),Schedule!fpdate,Schedule!fpdate-15),A82/2))))),IF(A82=1,Schedule!fpdate,EDATE(Schedule!fpdate,Schedule!months_per_period*(A82-1)))))))</f>
        <v/>
      </c>
      <c r="C82" s="55" t="str">
        <f>IF(A82="","",IF(Schedule!roundOpt,IF(OR(A82=Schedule!nper,Schedule!payment&gt;ROUND((1+Schedule!rate)*H81,2)),ROUND((1+Schedule!rate)*H81,2),Schedule!payment),IF(OR(A82=Schedule!nper,Schedule!payment&gt;(1+Schedule!rate)*H81),(1+Schedule!rate)*H81,Schedule!payment)))</f>
        <v/>
      </c>
      <c r="D82" s="58"/>
      <c r="E82" s="57"/>
      <c r="F82" s="57" t="str">
        <f>IF(A82="","",IF(AND(A82=1,Schedule!pmtType=1),0,IF(Schedule!roundOpt,ROUND(Schedule!rate*H81,2),Schedule!rate*H81)))</f>
        <v/>
      </c>
      <c r="G82" s="57" t="str">
        <f t="shared" si="7"/>
        <v/>
      </c>
      <c r="H82" s="57" t="str">
        <f t="shared" si="8"/>
        <v/>
      </c>
    </row>
    <row r="83" ht="12.75" customHeight="1">
      <c r="A83" s="53" t="str">
        <f>IF(H82="","",IF(Schedule!roundOpt,IF(OR(A82&gt;=Schedule!nper,ROUND(H82,2)&lt;=0),"",A82+1),IF(OR(A82&gt;=Schedule!nper,H82&lt;=0),"",A82+1)))</f>
        <v/>
      </c>
      <c r="B83" s="54" t="str">
        <f>IF(A83="","",IF(Schedule!periods_per_year=26,IF(A83=1,Schedule!fpdate,B82+14),IF(Schedule!periods_per_year=52,IF(A83=1,Schedule!fpdate,B82+7),IF(Schedule!periods_per_year=24,IF(A83=1,Schedule!fpdate,IF(Schedule!fpdate=EOMONTH(Schedule!fpdate,0),IF(ISODD(A83),EOMONTH(EDATE(Schedule!fpdate,(A83-1)/2),0),EDATE(DATE(YEAR(Schedule!fpdate),MONTH(Schedule!fpdate)+1,15),(A83-1)/2)),IF(DAY(Schedule!fpdate)=15,IF(ISODD(A83),EDATE(Schedule!fpdate,(A83-1)/2),EOMONTH(EDATE(Schedule!fpdate,(A83-1)/2),0)),IF(DAY(Schedule!fpdate)&lt;=14,IF(ISODD(A83),EDATE(Schedule!fpdate,(A83-1)/2),EDATE(MIN(Schedule!fpdate+15,EOMONTH(Schedule!fpdate,0)),(A83-1)/2)),EDATE(IF(ISODD(A83),Schedule!fpdate,Schedule!fpdate-15),A83/2))))),IF(A83=1,Schedule!fpdate,EDATE(Schedule!fpdate,Schedule!months_per_period*(A83-1)))))))</f>
        <v/>
      </c>
      <c r="C83" s="55" t="str">
        <f>IF(A83="","",IF(Schedule!roundOpt,IF(OR(A83=Schedule!nper,Schedule!payment&gt;ROUND((1+Schedule!rate)*H82,2)),ROUND((1+Schedule!rate)*H82,2),Schedule!payment),IF(OR(A83=Schedule!nper,Schedule!payment&gt;(1+Schedule!rate)*H82),(1+Schedule!rate)*H82,Schedule!payment)))</f>
        <v/>
      </c>
      <c r="D83" s="58"/>
      <c r="E83" s="57"/>
      <c r="F83" s="57" t="str">
        <f>IF(A83="","",IF(AND(A83=1,Schedule!pmtType=1),0,IF(Schedule!roundOpt,ROUND(Schedule!rate*H82,2),Schedule!rate*H82)))</f>
        <v/>
      </c>
      <c r="G83" s="57" t="str">
        <f t="shared" si="7"/>
        <v/>
      </c>
      <c r="H83" s="57" t="str">
        <f t="shared" si="8"/>
        <v/>
      </c>
    </row>
    <row r="84" ht="12.75" customHeight="1">
      <c r="A84" s="53" t="str">
        <f>IF(H83="","",IF(Schedule!roundOpt,IF(OR(A83&gt;=Schedule!nper,ROUND(H83,2)&lt;=0),"",A83+1),IF(OR(A83&gt;=Schedule!nper,H83&lt;=0),"",A83+1)))</f>
        <v/>
      </c>
      <c r="B84" s="54" t="str">
        <f>IF(A84="","",IF(Schedule!periods_per_year=26,IF(A84=1,Schedule!fpdate,B83+14),IF(Schedule!periods_per_year=52,IF(A84=1,Schedule!fpdate,B83+7),IF(Schedule!periods_per_year=24,IF(A84=1,Schedule!fpdate,IF(Schedule!fpdate=EOMONTH(Schedule!fpdate,0),IF(ISODD(A84),EOMONTH(EDATE(Schedule!fpdate,(A84-1)/2),0),EDATE(DATE(YEAR(Schedule!fpdate),MONTH(Schedule!fpdate)+1,15),(A84-1)/2)),IF(DAY(Schedule!fpdate)=15,IF(ISODD(A84),EDATE(Schedule!fpdate,(A84-1)/2),EOMONTH(EDATE(Schedule!fpdate,(A84-1)/2),0)),IF(DAY(Schedule!fpdate)&lt;=14,IF(ISODD(A84),EDATE(Schedule!fpdate,(A84-1)/2),EDATE(MIN(Schedule!fpdate+15,EOMONTH(Schedule!fpdate,0)),(A84-1)/2)),EDATE(IF(ISODD(A84),Schedule!fpdate,Schedule!fpdate-15),A84/2))))),IF(A84=1,Schedule!fpdate,EDATE(Schedule!fpdate,Schedule!months_per_period*(A84-1)))))))</f>
        <v/>
      </c>
      <c r="C84" s="55" t="str">
        <f>IF(A84="","",IF(Schedule!roundOpt,IF(OR(A84=Schedule!nper,Schedule!payment&gt;ROUND((1+Schedule!rate)*H83,2)),ROUND((1+Schedule!rate)*H83,2),Schedule!payment),IF(OR(A84=Schedule!nper,Schedule!payment&gt;(1+Schedule!rate)*H83),(1+Schedule!rate)*H83,Schedule!payment)))</f>
        <v/>
      </c>
      <c r="D84" s="58"/>
      <c r="E84" s="57"/>
      <c r="F84" s="57" t="str">
        <f>IF(A84="","",IF(AND(A84=1,Schedule!pmtType=1),0,IF(Schedule!roundOpt,ROUND(Schedule!rate*H83,2),Schedule!rate*H83)))</f>
        <v/>
      </c>
      <c r="G84" s="57" t="str">
        <f t="shared" si="7"/>
        <v/>
      </c>
      <c r="H84" s="57" t="str">
        <f t="shared" si="8"/>
        <v/>
      </c>
    </row>
    <row r="85" ht="12.75" customHeight="1">
      <c r="A85" s="53" t="str">
        <f>IF(H84="","",IF(Schedule!roundOpt,IF(OR(A84&gt;=Schedule!nper,ROUND(H84,2)&lt;=0),"",A84+1),IF(OR(A84&gt;=Schedule!nper,H84&lt;=0),"",A84+1)))</f>
        <v/>
      </c>
      <c r="B85" s="54" t="str">
        <f>IF(A85="","",IF(Schedule!periods_per_year=26,IF(A85=1,Schedule!fpdate,B84+14),IF(Schedule!periods_per_year=52,IF(A85=1,Schedule!fpdate,B84+7),IF(Schedule!periods_per_year=24,IF(A85=1,Schedule!fpdate,IF(Schedule!fpdate=EOMONTH(Schedule!fpdate,0),IF(ISODD(A85),EOMONTH(EDATE(Schedule!fpdate,(A85-1)/2),0),EDATE(DATE(YEAR(Schedule!fpdate),MONTH(Schedule!fpdate)+1,15),(A85-1)/2)),IF(DAY(Schedule!fpdate)=15,IF(ISODD(A85),EDATE(Schedule!fpdate,(A85-1)/2),EOMONTH(EDATE(Schedule!fpdate,(A85-1)/2),0)),IF(DAY(Schedule!fpdate)&lt;=14,IF(ISODD(A85),EDATE(Schedule!fpdate,(A85-1)/2),EDATE(MIN(Schedule!fpdate+15,EOMONTH(Schedule!fpdate,0)),(A85-1)/2)),EDATE(IF(ISODD(A85),Schedule!fpdate,Schedule!fpdate-15),A85/2))))),IF(A85=1,Schedule!fpdate,EDATE(Schedule!fpdate,Schedule!months_per_period*(A85-1)))))))</f>
        <v/>
      </c>
      <c r="C85" s="55" t="str">
        <f>IF(A85="","",IF(Schedule!roundOpt,IF(OR(A85=Schedule!nper,Schedule!payment&gt;ROUND((1+Schedule!rate)*H84,2)),ROUND((1+Schedule!rate)*H84,2),Schedule!payment),IF(OR(A85=Schedule!nper,Schedule!payment&gt;(1+Schedule!rate)*H84),(1+Schedule!rate)*H84,Schedule!payment)))</f>
        <v/>
      </c>
      <c r="D85" s="58"/>
      <c r="E85" s="57"/>
      <c r="F85" s="57" t="str">
        <f>IF(A85="","",IF(AND(A85=1,Schedule!pmtType=1),0,IF(Schedule!roundOpt,ROUND(Schedule!rate*H84,2),Schedule!rate*H84)))</f>
        <v/>
      </c>
      <c r="G85" s="57" t="str">
        <f t="shared" si="7"/>
        <v/>
      </c>
      <c r="H85" s="57" t="str">
        <f t="shared" si="8"/>
        <v/>
      </c>
    </row>
    <row r="86" ht="12.75" customHeight="1">
      <c r="A86" s="53" t="str">
        <f>IF(H85="","",IF(Schedule!roundOpt,IF(OR(A85&gt;=Schedule!nper,ROUND(H85,2)&lt;=0),"",A85+1),IF(OR(A85&gt;=Schedule!nper,H85&lt;=0),"",A85+1)))</f>
        <v/>
      </c>
      <c r="B86" s="54" t="str">
        <f>IF(A86="","",IF(Schedule!periods_per_year=26,IF(A86=1,Schedule!fpdate,B85+14),IF(Schedule!periods_per_year=52,IF(A86=1,Schedule!fpdate,B85+7),IF(Schedule!periods_per_year=24,IF(A86=1,Schedule!fpdate,IF(Schedule!fpdate=EOMONTH(Schedule!fpdate,0),IF(ISODD(A86),EOMONTH(EDATE(Schedule!fpdate,(A86-1)/2),0),EDATE(DATE(YEAR(Schedule!fpdate),MONTH(Schedule!fpdate)+1,15),(A86-1)/2)),IF(DAY(Schedule!fpdate)=15,IF(ISODD(A86),EDATE(Schedule!fpdate,(A86-1)/2),EOMONTH(EDATE(Schedule!fpdate,(A86-1)/2),0)),IF(DAY(Schedule!fpdate)&lt;=14,IF(ISODD(A86),EDATE(Schedule!fpdate,(A86-1)/2),EDATE(MIN(Schedule!fpdate+15,EOMONTH(Schedule!fpdate,0)),(A86-1)/2)),EDATE(IF(ISODD(A86),Schedule!fpdate,Schedule!fpdate-15),A86/2))))),IF(A86=1,Schedule!fpdate,EDATE(Schedule!fpdate,Schedule!months_per_period*(A86-1)))))))</f>
        <v/>
      </c>
      <c r="C86" s="55" t="str">
        <f>IF(A86="","",IF(Schedule!roundOpt,IF(OR(A86=Schedule!nper,Schedule!payment&gt;ROUND((1+Schedule!rate)*H85,2)),ROUND((1+Schedule!rate)*H85,2),Schedule!payment),IF(OR(A86=Schedule!nper,Schedule!payment&gt;(1+Schedule!rate)*H85),(1+Schedule!rate)*H85,Schedule!payment)))</f>
        <v/>
      </c>
      <c r="D86" s="58"/>
      <c r="E86" s="57"/>
      <c r="F86" s="57" t="str">
        <f>IF(A86="","",IF(AND(A86=1,Schedule!pmtType=1),0,IF(Schedule!roundOpt,ROUND(Schedule!rate*H85,2),Schedule!rate*H85)))</f>
        <v/>
      </c>
      <c r="G86" s="57" t="str">
        <f t="shared" si="7"/>
        <v/>
      </c>
      <c r="H86" s="57" t="str">
        <f t="shared" si="8"/>
        <v/>
      </c>
    </row>
    <row r="87" ht="12.75" customHeight="1">
      <c r="A87" s="53" t="str">
        <f>IF(H86="","",IF(Schedule!roundOpt,IF(OR(A86&gt;=Schedule!nper,ROUND(H86,2)&lt;=0),"",A86+1),IF(OR(A86&gt;=Schedule!nper,H86&lt;=0),"",A86+1)))</f>
        <v/>
      </c>
      <c r="B87" s="54" t="str">
        <f>IF(A87="","",IF(Schedule!periods_per_year=26,IF(A87=1,Schedule!fpdate,B86+14),IF(Schedule!periods_per_year=52,IF(A87=1,Schedule!fpdate,B86+7),IF(Schedule!periods_per_year=24,IF(A87=1,Schedule!fpdate,IF(Schedule!fpdate=EOMONTH(Schedule!fpdate,0),IF(ISODD(A87),EOMONTH(EDATE(Schedule!fpdate,(A87-1)/2),0),EDATE(DATE(YEAR(Schedule!fpdate),MONTH(Schedule!fpdate)+1,15),(A87-1)/2)),IF(DAY(Schedule!fpdate)=15,IF(ISODD(A87),EDATE(Schedule!fpdate,(A87-1)/2),EOMONTH(EDATE(Schedule!fpdate,(A87-1)/2),0)),IF(DAY(Schedule!fpdate)&lt;=14,IF(ISODD(A87),EDATE(Schedule!fpdate,(A87-1)/2),EDATE(MIN(Schedule!fpdate+15,EOMONTH(Schedule!fpdate,0)),(A87-1)/2)),EDATE(IF(ISODD(A87),Schedule!fpdate,Schedule!fpdate-15),A87/2))))),IF(A87=1,Schedule!fpdate,EDATE(Schedule!fpdate,Schedule!months_per_period*(A87-1)))))))</f>
        <v/>
      </c>
      <c r="C87" s="55" t="str">
        <f>IF(A87="","",IF(Schedule!roundOpt,IF(OR(A87=Schedule!nper,Schedule!payment&gt;ROUND((1+Schedule!rate)*H86,2)),ROUND((1+Schedule!rate)*H86,2),Schedule!payment),IF(OR(A87=Schedule!nper,Schedule!payment&gt;(1+Schedule!rate)*H86),(1+Schedule!rate)*H86,Schedule!payment)))</f>
        <v/>
      </c>
      <c r="D87" s="58"/>
      <c r="E87" s="57"/>
      <c r="F87" s="57" t="str">
        <f>IF(A87="","",IF(AND(A87=1,Schedule!pmtType=1),0,IF(Schedule!roundOpt,ROUND(Schedule!rate*H86,2),Schedule!rate*H86)))</f>
        <v/>
      </c>
      <c r="G87" s="57" t="str">
        <f t="shared" si="7"/>
        <v/>
      </c>
      <c r="H87" s="57" t="str">
        <f t="shared" si="8"/>
        <v/>
      </c>
    </row>
    <row r="88" ht="12.75" customHeight="1">
      <c r="A88" s="53" t="str">
        <f>IF(H87="","",IF(Schedule!roundOpt,IF(OR(A87&gt;=Schedule!nper,ROUND(H87,2)&lt;=0),"",A87+1),IF(OR(A87&gt;=Schedule!nper,H87&lt;=0),"",A87+1)))</f>
        <v/>
      </c>
      <c r="B88" s="54" t="str">
        <f>IF(A88="","",IF(Schedule!periods_per_year=26,IF(A88=1,Schedule!fpdate,B87+14),IF(Schedule!periods_per_year=52,IF(A88=1,Schedule!fpdate,B87+7),IF(Schedule!periods_per_year=24,IF(A88=1,Schedule!fpdate,IF(Schedule!fpdate=EOMONTH(Schedule!fpdate,0),IF(ISODD(A88),EOMONTH(EDATE(Schedule!fpdate,(A88-1)/2),0),EDATE(DATE(YEAR(Schedule!fpdate),MONTH(Schedule!fpdate)+1,15),(A88-1)/2)),IF(DAY(Schedule!fpdate)=15,IF(ISODD(A88),EDATE(Schedule!fpdate,(A88-1)/2),EOMONTH(EDATE(Schedule!fpdate,(A88-1)/2),0)),IF(DAY(Schedule!fpdate)&lt;=14,IF(ISODD(A88),EDATE(Schedule!fpdate,(A88-1)/2),EDATE(MIN(Schedule!fpdate+15,EOMONTH(Schedule!fpdate,0)),(A88-1)/2)),EDATE(IF(ISODD(A88),Schedule!fpdate,Schedule!fpdate-15),A88/2))))),IF(A88=1,Schedule!fpdate,EDATE(Schedule!fpdate,Schedule!months_per_period*(A88-1)))))))</f>
        <v/>
      </c>
      <c r="C88" s="55" t="str">
        <f>IF(A88="","",IF(Schedule!roundOpt,IF(OR(A88=Schedule!nper,Schedule!payment&gt;ROUND((1+Schedule!rate)*H87,2)),ROUND((1+Schedule!rate)*H87,2),Schedule!payment),IF(OR(A88=Schedule!nper,Schedule!payment&gt;(1+Schedule!rate)*H87),(1+Schedule!rate)*H87,Schedule!payment)))</f>
        <v/>
      </c>
      <c r="D88" s="58"/>
      <c r="E88" s="57"/>
      <c r="F88" s="57" t="str">
        <f>IF(A88="","",IF(AND(A88=1,Schedule!pmtType=1),0,IF(Schedule!roundOpt,ROUND(Schedule!rate*H87,2),Schedule!rate*H87)))</f>
        <v/>
      </c>
      <c r="G88" s="57" t="str">
        <f t="shared" si="7"/>
        <v/>
      </c>
      <c r="H88" s="57" t="str">
        <f t="shared" si="8"/>
        <v/>
      </c>
    </row>
    <row r="89" ht="12.75" customHeight="1">
      <c r="A89" s="53" t="str">
        <f>IF(H88="","",IF(Schedule!roundOpt,IF(OR(A88&gt;=Schedule!nper,ROUND(H88,2)&lt;=0),"",A88+1),IF(OR(A88&gt;=Schedule!nper,H88&lt;=0),"",A88+1)))</f>
        <v/>
      </c>
      <c r="B89" s="54" t="str">
        <f>IF(A89="","",IF(Schedule!periods_per_year=26,IF(A89=1,Schedule!fpdate,B88+14),IF(Schedule!periods_per_year=52,IF(A89=1,Schedule!fpdate,B88+7),IF(Schedule!periods_per_year=24,IF(A89=1,Schedule!fpdate,IF(Schedule!fpdate=EOMONTH(Schedule!fpdate,0),IF(ISODD(A89),EOMONTH(EDATE(Schedule!fpdate,(A89-1)/2),0),EDATE(DATE(YEAR(Schedule!fpdate),MONTH(Schedule!fpdate)+1,15),(A89-1)/2)),IF(DAY(Schedule!fpdate)=15,IF(ISODD(A89),EDATE(Schedule!fpdate,(A89-1)/2),EOMONTH(EDATE(Schedule!fpdate,(A89-1)/2),0)),IF(DAY(Schedule!fpdate)&lt;=14,IF(ISODD(A89),EDATE(Schedule!fpdate,(A89-1)/2),EDATE(MIN(Schedule!fpdate+15,EOMONTH(Schedule!fpdate,0)),(A89-1)/2)),EDATE(IF(ISODD(A89),Schedule!fpdate,Schedule!fpdate-15),A89/2))))),IF(A89=1,Schedule!fpdate,EDATE(Schedule!fpdate,Schedule!months_per_period*(A89-1)))))))</f>
        <v/>
      </c>
      <c r="C89" s="55" t="str">
        <f>IF(A89="","",IF(Schedule!roundOpt,IF(OR(A89=Schedule!nper,Schedule!payment&gt;ROUND((1+Schedule!rate)*H88,2)),ROUND((1+Schedule!rate)*H88,2),Schedule!payment),IF(OR(A89=Schedule!nper,Schedule!payment&gt;(1+Schedule!rate)*H88),(1+Schedule!rate)*H88,Schedule!payment)))</f>
        <v/>
      </c>
      <c r="D89" s="58"/>
      <c r="E89" s="57"/>
      <c r="F89" s="57" t="str">
        <f>IF(A89="","",IF(AND(A89=1,Schedule!pmtType=1),0,IF(Schedule!roundOpt,ROUND(Schedule!rate*H88,2),Schedule!rate*H88)))</f>
        <v/>
      </c>
      <c r="G89" s="57" t="str">
        <f t="shared" si="7"/>
        <v/>
      </c>
      <c r="H89" s="57" t="str">
        <f t="shared" si="8"/>
        <v/>
      </c>
    </row>
    <row r="90" ht="12.75" customHeight="1">
      <c r="A90" s="53" t="str">
        <f>IF(H89="","",IF(Schedule!roundOpt,IF(OR(A89&gt;=Schedule!nper,ROUND(H89,2)&lt;=0),"",A89+1),IF(OR(A89&gt;=Schedule!nper,H89&lt;=0),"",A89+1)))</f>
        <v/>
      </c>
      <c r="B90" s="54" t="str">
        <f>IF(A90="","",IF(Schedule!periods_per_year=26,IF(A90=1,Schedule!fpdate,B89+14),IF(Schedule!periods_per_year=52,IF(A90=1,Schedule!fpdate,B89+7),IF(Schedule!periods_per_year=24,IF(A90=1,Schedule!fpdate,IF(Schedule!fpdate=EOMONTH(Schedule!fpdate,0),IF(ISODD(A90),EOMONTH(EDATE(Schedule!fpdate,(A90-1)/2),0),EDATE(DATE(YEAR(Schedule!fpdate),MONTH(Schedule!fpdate)+1,15),(A90-1)/2)),IF(DAY(Schedule!fpdate)=15,IF(ISODD(A90),EDATE(Schedule!fpdate,(A90-1)/2),EOMONTH(EDATE(Schedule!fpdate,(A90-1)/2),0)),IF(DAY(Schedule!fpdate)&lt;=14,IF(ISODD(A90),EDATE(Schedule!fpdate,(A90-1)/2),EDATE(MIN(Schedule!fpdate+15,EOMONTH(Schedule!fpdate,0)),(A90-1)/2)),EDATE(IF(ISODD(A90),Schedule!fpdate,Schedule!fpdate-15),A90/2))))),IF(A90=1,Schedule!fpdate,EDATE(Schedule!fpdate,Schedule!months_per_period*(A90-1)))))))</f>
        <v/>
      </c>
      <c r="C90" s="55" t="str">
        <f>IF(A90="","",IF(Schedule!roundOpt,IF(OR(A90=Schedule!nper,Schedule!payment&gt;ROUND((1+Schedule!rate)*H89,2)),ROUND((1+Schedule!rate)*H89,2),Schedule!payment),IF(OR(A90=Schedule!nper,Schedule!payment&gt;(1+Schedule!rate)*H89),(1+Schedule!rate)*H89,Schedule!payment)))</f>
        <v/>
      </c>
      <c r="D90" s="58"/>
      <c r="E90" s="57"/>
      <c r="F90" s="57" t="str">
        <f>IF(A90="","",IF(AND(A90=1,Schedule!pmtType=1),0,IF(Schedule!roundOpt,ROUND(Schedule!rate*H89,2),Schedule!rate*H89)))</f>
        <v/>
      </c>
      <c r="G90" s="57" t="str">
        <f t="shared" si="7"/>
        <v/>
      </c>
      <c r="H90" s="57" t="str">
        <f t="shared" si="8"/>
        <v/>
      </c>
    </row>
    <row r="91" ht="12.75" customHeight="1">
      <c r="A91" s="53" t="str">
        <f>IF(H90="","",IF(Schedule!roundOpt,IF(OR(A90&gt;=Schedule!nper,ROUND(H90,2)&lt;=0),"",A90+1),IF(OR(A90&gt;=Schedule!nper,H90&lt;=0),"",A90+1)))</f>
        <v/>
      </c>
      <c r="B91" s="54" t="str">
        <f>IF(A91="","",IF(Schedule!periods_per_year=26,IF(A91=1,Schedule!fpdate,B90+14),IF(Schedule!periods_per_year=52,IF(A91=1,Schedule!fpdate,B90+7),IF(Schedule!periods_per_year=24,IF(A91=1,Schedule!fpdate,IF(Schedule!fpdate=EOMONTH(Schedule!fpdate,0),IF(ISODD(A91),EOMONTH(EDATE(Schedule!fpdate,(A91-1)/2),0),EDATE(DATE(YEAR(Schedule!fpdate),MONTH(Schedule!fpdate)+1,15),(A91-1)/2)),IF(DAY(Schedule!fpdate)=15,IF(ISODD(A91),EDATE(Schedule!fpdate,(A91-1)/2),EOMONTH(EDATE(Schedule!fpdate,(A91-1)/2),0)),IF(DAY(Schedule!fpdate)&lt;=14,IF(ISODD(A91),EDATE(Schedule!fpdate,(A91-1)/2),EDATE(MIN(Schedule!fpdate+15,EOMONTH(Schedule!fpdate,0)),(A91-1)/2)),EDATE(IF(ISODD(A91),Schedule!fpdate,Schedule!fpdate-15),A91/2))))),IF(A91=1,Schedule!fpdate,EDATE(Schedule!fpdate,Schedule!months_per_period*(A91-1)))))))</f>
        <v/>
      </c>
      <c r="C91" s="55" t="str">
        <f>IF(A91="","",IF(Schedule!roundOpt,IF(OR(A91=Schedule!nper,Schedule!payment&gt;ROUND((1+Schedule!rate)*H90,2)),ROUND((1+Schedule!rate)*H90,2),Schedule!payment),IF(OR(A91=Schedule!nper,Schedule!payment&gt;(1+Schedule!rate)*H90),(1+Schedule!rate)*H90,Schedule!payment)))</f>
        <v/>
      </c>
      <c r="D91" s="58"/>
      <c r="E91" s="57"/>
      <c r="F91" s="57" t="str">
        <f>IF(A91="","",IF(AND(A91=1,Schedule!pmtType=1),0,IF(Schedule!roundOpt,ROUND(Schedule!rate*H90,2),Schedule!rate*H90)))</f>
        <v/>
      </c>
      <c r="G91" s="57" t="str">
        <f t="shared" si="7"/>
        <v/>
      </c>
      <c r="H91" s="57" t="str">
        <f t="shared" si="8"/>
        <v/>
      </c>
    </row>
    <row r="92" ht="12.75" customHeight="1">
      <c r="A92" s="53" t="str">
        <f>IF(H91="","",IF(Schedule!roundOpt,IF(OR(A91&gt;=Schedule!nper,ROUND(H91,2)&lt;=0),"",A91+1),IF(OR(A91&gt;=Schedule!nper,H91&lt;=0),"",A91+1)))</f>
        <v/>
      </c>
      <c r="B92" s="54" t="str">
        <f>IF(A92="","",IF(Schedule!periods_per_year=26,IF(A92=1,Schedule!fpdate,B91+14),IF(Schedule!periods_per_year=52,IF(A92=1,Schedule!fpdate,B91+7),IF(Schedule!periods_per_year=24,IF(A92=1,Schedule!fpdate,IF(Schedule!fpdate=EOMONTH(Schedule!fpdate,0),IF(ISODD(A92),EOMONTH(EDATE(Schedule!fpdate,(A92-1)/2),0),EDATE(DATE(YEAR(Schedule!fpdate),MONTH(Schedule!fpdate)+1,15),(A92-1)/2)),IF(DAY(Schedule!fpdate)=15,IF(ISODD(A92),EDATE(Schedule!fpdate,(A92-1)/2),EOMONTH(EDATE(Schedule!fpdate,(A92-1)/2),0)),IF(DAY(Schedule!fpdate)&lt;=14,IF(ISODD(A92),EDATE(Schedule!fpdate,(A92-1)/2),EDATE(MIN(Schedule!fpdate+15,EOMONTH(Schedule!fpdate,0)),(A92-1)/2)),EDATE(IF(ISODD(A92),Schedule!fpdate,Schedule!fpdate-15),A92/2))))),IF(A92=1,Schedule!fpdate,EDATE(Schedule!fpdate,Schedule!months_per_period*(A92-1)))))))</f>
        <v/>
      </c>
      <c r="C92" s="55" t="str">
        <f>IF(A92="","",IF(Schedule!roundOpt,IF(OR(A92=Schedule!nper,Schedule!payment&gt;ROUND((1+Schedule!rate)*H91,2)),ROUND((1+Schedule!rate)*H91,2),Schedule!payment),IF(OR(A92=Schedule!nper,Schedule!payment&gt;(1+Schedule!rate)*H91),(1+Schedule!rate)*H91,Schedule!payment)))</f>
        <v/>
      </c>
      <c r="D92" s="58"/>
      <c r="E92" s="57"/>
      <c r="F92" s="57" t="str">
        <f>IF(A92="","",IF(AND(A92=1,Schedule!pmtType=1),0,IF(Schedule!roundOpt,ROUND(Schedule!rate*H91,2),Schedule!rate*H91)))</f>
        <v/>
      </c>
      <c r="G92" s="57" t="str">
        <f t="shared" si="7"/>
        <v/>
      </c>
      <c r="H92" s="57" t="str">
        <f t="shared" si="8"/>
        <v/>
      </c>
    </row>
    <row r="93" ht="12.75" customHeight="1">
      <c r="A93" s="53" t="str">
        <f>IF(H92="","",IF(Schedule!roundOpt,IF(OR(A92&gt;=Schedule!nper,ROUND(H92,2)&lt;=0),"",A92+1),IF(OR(A92&gt;=Schedule!nper,H92&lt;=0),"",A92+1)))</f>
        <v/>
      </c>
      <c r="B93" s="54" t="str">
        <f>IF(A93="","",IF(Schedule!periods_per_year=26,IF(A93=1,Schedule!fpdate,B92+14),IF(Schedule!periods_per_year=52,IF(A93=1,Schedule!fpdate,B92+7),IF(Schedule!periods_per_year=24,IF(A93=1,Schedule!fpdate,IF(Schedule!fpdate=EOMONTH(Schedule!fpdate,0),IF(ISODD(A93),EOMONTH(EDATE(Schedule!fpdate,(A93-1)/2),0),EDATE(DATE(YEAR(Schedule!fpdate),MONTH(Schedule!fpdate)+1,15),(A93-1)/2)),IF(DAY(Schedule!fpdate)=15,IF(ISODD(A93),EDATE(Schedule!fpdate,(A93-1)/2),EOMONTH(EDATE(Schedule!fpdate,(A93-1)/2),0)),IF(DAY(Schedule!fpdate)&lt;=14,IF(ISODD(A93),EDATE(Schedule!fpdate,(A93-1)/2),EDATE(MIN(Schedule!fpdate+15,EOMONTH(Schedule!fpdate,0)),(A93-1)/2)),EDATE(IF(ISODD(A93),Schedule!fpdate,Schedule!fpdate-15),A93/2))))),IF(A93=1,Schedule!fpdate,EDATE(Schedule!fpdate,Schedule!months_per_period*(A93-1)))))))</f>
        <v/>
      </c>
      <c r="C93" s="55" t="str">
        <f>IF(A93="","",IF(Schedule!roundOpt,IF(OR(A93=Schedule!nper,Schedule!payment&gt;ROUND((1+Schedule!rate)*H92,2)),ROUND((1+Schedule!rate)*H92,2),Schedule!payment),IF(OR(A93=Schedule!nper,Schedule!payment&gt;(1+Schedule!rate)*H92),(1+Schedule!rate)*H92,Schedule!payment)))</f>
        <v/>
      </c>
      <c r="D93" s="58"/>
      <c r="E93" s="57"/>
      <c r="F93" s="57" t="str">
        <f>IF(A93="","",IF(AND(A93=1,Schedule!pmtType=1),0,IF(Schedule!roundOpt,ROUND(Schedule!rate*H92,2),Schedule!rate*H92)))</f>
        <v/>
      </c>
      <c r="G93" s="57" t="str">
        <f t="shared" si="7"/>
        <v/>
      </c>
      <c r="H93" s="57" t="str">
        <f t="shared" si="8"/>
        <v/>
      </c>
    </row>
    <row r="94" ht="12.75" customHeight="1">
      <c r="A94" s="53" t="str">
        <f>IF(H93="","",IF(Schedule!roundOpt,IF(OR(A93&gt;=Schedule!nper,ROUND(H93,2)&lt;=0),"",A93+1),IF(OR(A93&gt;=Schedule!nper,H93&lt;=0),"",A93+1)))</f>
        <v/>
      </c>
      <c r="B94" s="54" t="str">
        <f>IF(A94="","",IF(Schedule!periods_per_year=26,IF(A94=1,Schedule!fpdate,B93+14),IF(Schedule!periods_per_year=52,IF(A94=1,Schedule!fpdate,B93+7),IF(Schedule!periods_per_year=24,IF(A94=1,Schedule!fpdate,IF(Schedule!fpdate=EOMONTH(Schedule!fpdate,0),IF(ISODD(A94),EOMONTH(EDATE(Schedule!fpdate,(A94-1)/2),0),EDATE(DATE(YEAR(Schedule!fpdate),MONTH(Schedule!fpdate)+1,15),(A94-1)/2)),IF(DAY(Schedule!fpdate)=15,IF(ISODD(A94),EDATE(Schedule!fpdate,(A94-1)/2),EOMONTH(EDATE(Schedule!fpdate,(A94-1)/2),0)),IF(DAY(Schedule!fpdate)&lt;=14,IF(ISODD(A94),EDATE(Schedule!fpdate,(A94-1)/2),EDATE(MIN(Schedule!fpdate+15,EOMONTH(Schedule!fpdate,0)),(A94-1)/2)),EDATE(IF(ISODD(A94),Schedule!fpdate,Schedule!fpdate-15),A94/2))))),IF(A94=1,Schedule!fpdate,EDATE(Schedule!fpdate,Schedule!months_per_period*(A94-1)))))))</f>
        <v/>
      </c>
      <c r="C94" s="55" t="str">
        <f>IF(A94="","",IF(Schedule!roundOpt,IF(OR(A94=Schedule!nper,Schedule!payment&gt;ROUND((1+Schedule!rate)*H93,2)),ROUND((1+Schedule!rate)*H93,2),Schedule!payment),IF(OR(A94=Schedule!nper,Schedule!payment&gt;(1+Schedule!rate)*H93),(1+Schedule!rate)*H93,Schedule!payment)))</f>
        <v/>
      </c>
      <c r="D94" s="58"/>
      <c r="E94" s="57"/>
      <c r="F94" s="57" t="str">
        <f>IF(A94="","",IF(AND(A94=1,Schedule!pmtType=1),0,IF(Schedule!roundOpt,ROUND(Schedule!rate*H93,2),Schedule!rate*H93)))</f>
        <v/>
      </c>
      <c r="G94" s="57" t="str">
        <f t="shared" si="7"/>
        <v/>
      </c>
      <c r="H94" s="57" t="str">
        <f t="shared" si="8"/>
        <v/>
      </c>
    </row>
    <row r="95" ht="12.75" customHeight="1">
      <c r="A95" s="53" t="str">
        <f>IF(H94="","",IF(Schedule!roundOpt,IF(OR(A94&gt;=Schedule!nper,ROUND(H94,2)&lt;=0),"",A94+1),IF(OR(A94&gt;=Schedule!nper,H94&lt;=0),"",A94+1)))</f>
        <v/>
      </c>
      <c r="B95" s="54" t="str">
        <f>IF(A95="","",IF(Schedule!periods_per_year=26,IF(A95=1,Schedule!fpdate,B94+14),IF(Schedule!periods_per_year=52,IF(A95=1,Schedule!fpdate,B94+7),IF(Schedule!periods_per_year=24,IF(A95=1,Schedule!fpdate,IF(Schedule!fpdate=EOMONTH(Schedule!fpdate,0),IF(ISODD(A95),EOMONTH(EDATE(Schedule!fpdate,(A95-1)/2),0),EDATE(DATE(YEAR(Schedule!fpdate),MONTH(Schedule!fpdate)+1,15),(A95-1)/2)),IF(DAY(Schedule!fpdate)=15,IF(ISODD(A95),EDATE(Schedule!fpdate,(A95-1)/2),EOMONTH(EDATE(Schedule!fpdate,(A95-1)/2),0)),IF(DAY(Schedule!fpdate)&lt;=14,IF(ISODD(A95),EDATE(Schedule!fpdate,(A95-1)/2),EDATE(MIN(Schedule!fpdate+15,EOMONTH(Schedule!fpdate,0)),(A95-1)/2)),EDATE(IF(ISODD(A95),Schedule!fpdate,Schedule!fpdate-15),A95/2))))),IF(A95=1,Schedule!fpdate,EDATE(Schedule!fpdate,Schedule!months_per_period*(A95-1)))))))</f>
        <v/>
      </c>
      <c r="C95" s="55" t="str">
        <f>IF(A95="","",IF(Schedule!roundOpt,IF(OR(A95=Schedule!nper,Schedule!payment&gt;ROUND((1+Schedule!rate)*H94,2)),ROUND((1+Schedule!rate)*H94,2),Schedule!payment),IF(OR(A95=Schedule!nper,Schedule!payment&gt;(1+Schedule!rate)*H94),(1+Schedule!rate)*H94,Schedule!payment)))</f>
        <v/>
      </c>
      <c r="D95" s="58"/>
      <c r="E95" s="57"/>
      <c r="F95" s="57" t="str">
        <f>IF(A95="","",IF(AND(A95=1,Schedule!pmtType=1),0,IF(Schedule!roundOpt,ROUND(Schedule!rate*H94,2),Schedule!rate*H94)))</f>
        <v/>
      </c>
      <c r="G95" s="57" t="str">
        <f t="shared" si="7"/>
        <v/>
      </c>
      <c r="H95" s="57" t="str">
        <f t="shared" si="8"/>
        <v/>
      </c>
    </row>
    <row r="96" ht="12.75" customHeight="1">
      <c r="A96" s="53" t="str">
        <f>IF(H95="","",IF(Schedule!roundOpt,IF(OR(A95&gt;=Schedule!nper,ROUND(H95,2)&lt;=0),"",A95+1),IF(OR(A95&gt;=Schedule!nper,H95&lt;=0),"",A95+1)))</f>
        <v/>
      </c>
      <c r="B96" s="54" t="str">
        <f>IF(A96="","",IF(Schedule!periods_per_year=26,IF(A96=1,Schedule!fpdate,B95+14),IF(Schedule!periods_per_year=52,IF(A96=1,Schedule!fpdate,B95+7),IF(Schedule!periods_per_year=24,IF(A96=1,Schedule!fpdate,IF(Schedule!fpdate=EOMONTH(Schedule!fpdate,0),IF(ISODD(A96),EOMONTH(EDATE(Schedule!fpdate,(A96-1)/2),0),EDATE(DATE(YEAR(Schedule!fpdate),MONTH(Schedule!fpdate)+1,15),(A96-1)/2)),IF(DAY(Schedule!fpdate)=15,IF(ISODD(A96),EDATE(Schedule!fpdate,(A96-1)/2),EOMONTH(EDATE(Schedule!fpdate,(A96-1)/2),0)),IF(DAY(Schedule!fpdate)&lt;=14,IF(ISODD(A96),EDATE(Schedule!fpdate,(A96-1)/2),EDATE(MIN(Schedule!fpdate+15,EOMONTH(Schedule!fpdate,0)),(A96-1)/2)),EDATE(IF(ISODD(A96),Schedule!fpdate,Schedule!fpdate-15),A96/2))))),IF(A96=1,Schedule!fpdate,EDATE(Schedule!fpdate,Schedule!months_per_period*(A96-1)))))))</f>
        <v/>
      </c>
      <c r="C96" s="55" t="str">
        <f>IF(A96="","",IF(Schedule!roundOpt,IF(OR(A96=Schedule!nper,Schedule!payment&gt;ROUND((1+Schedule!rate)*H95,2)),ROUND((1+Schedule!rate)*H95,2),Schedule!payment),IF(OR(A96=Schedule!nper,Schedule!payment&gt;(1+Schedule!rate)*H95),(1+Schedule!rate)*H95,Schedule!payment)))</f>
        <v/>
      </c>
      <c r="D96" s="58"/>
      <c r="E96" s="57"/>
      <c r="F96" s="57" t="str">
        <f>IF(A96="","",IF(AND(A96=1,Schedule!pmtType=1),0,IF(Schedule!roundOpt,ROUND(Schedule!rate*H95,2),Schedule!rate*H95)))</f>
        <v/>
      </c>
      <c r="G96" s="57" t="str">
        <f t="shared" si="7"/>
        <v/>
      </c>
      <c r="H96" s="57" t="str">
        <f t="shared" si="8"/>
        <v/>
      </c>
    </row>
    <row r="97" ht="12.75" customHeight="1">
      <c r="A97" s="53" t="str">
        <f>IF(H96="","",IF(Schedule!roundOpt,IF(OR(A96&gt;=Schedule!nper,ROUND(H96,2)&lt;=0),"",A96+1),IF(OR(A96&gt;=Schedule!nper,H96&lt;=0),"",A96+1)))</f>
        <v/>
      </c>
      <c r="B97" s="54" t="str">
        <f>IF(A97="","",IF(Schedule!periods_per_year=26,IF(A97=1,Schedule!fpdate,B96+14),IF(Schedule!periods_per_year=52,IF(A97=1,Schedule!fpdate,B96+7),IF(Schedule!periods_per_year=24,IF(A97=1,Schedule!fpdate,IF(Schedule!fpdate=EOMONTH(Schedule!fpdate,0),IF(ISODD(A97),EOMONTH(EDATE(Schedule!fpdate,(A97-1)/2),0),EDATE(DATE(YEAR(Schedule!fpdate),MONTH(Schedule!fpdate)+1,15),(A97-1)/2)),IF(DAY(Schedule!fpdate)=15,IF(ISODD(A97),EDATE(Schedule!fpdate,(A97-1)/2),EOMONTH(EDATE(Schedule!fpdate,(A97-1)/2),0)),IF(DAY(Schedule!fpdate)&lt;=14,IF(ISODD(A97),EDATE(Schedule!fpdate,(A97-1)/2),EDATE(MIN(Schedule!fpdate+15,EOMONTH(Schedule!fpdate,0)),(A97-1)/2)),EDATE(IF(ISODD(A97),Schedule!fpdate,Schedule!fpdate-15),A97/2))))),IF(A97=1,Schedule!fpdate,EDATE(Schedule!fpdate,Schedule!months_per_period*(A97-1)))))))</f>
        <v/>
      </c>
      <c r="C97" s="55" t="str">
        <f>IF(A97="","",IF(Schedule!roundOpt,IF(OR(A97=Schedule!nper,Schedule!payment&gt;ROUND((1+Schedule!rate)*H96,2)),ROUND((1+Schedule!rate)*H96,2),Schedule!payment),IF(OR(A97=Schedule!nper,Schedule!payment&gt;(1+Schedule!rate)*H96),(1+Schedule!rate)*H96,Schedule!payment)))</f>
        <v/>
      </c>
      <c r="D97" s="58"/>
      <c r="E97" s="57"/>
      <c r="F97" s="57" t="str">
        <f>IF(A97="","",IF(AND(A97=1,Schedule!pmtType=1),0,IF(Schedule!roundOpt,ROUND(Schedule!rate*H96,2),Schedule!rate*H96)))</f>
        <v/>
      </c>
      <c r="G97" s="57" t="str">
        <f t="shared" si="7"/>
        <v/>
      </c>
      <c r="H97" s="57" t="str">
        <f t="shared" si="8"/>
        <v/>
      </c>
    </row>
    <row r="98" ht="12.75" customHeight="1">
      <c r="A98" s="53" t="str">
        <f>IF(H97="","",IF(Schedule!roundOpt,IF(OR(A97&gt;=Schedule!nper,ROUND(H97,2)&lt;=0),"",A97+1),IF(OR(A97&gt;=Schedule!nper,H97&lt;=0),"",A97+1)))</f>
        <v/>
      </c>
      <c r="B98" s="54" t="str">
        <f>IF(A98="","",IF(Schedule!periods_per_year=26,IF(A98=1,Schedule!fpdate,B97+14),IF(Schedule!periods_per_year=52,IF(A98=1,Schedule!fpdate,B97+7),IF(Schedule!periods_per_year=24,IF(A98=1,Schedule!fpdate,IF(Schedule!fpdate=EOMONTH(Schedule!fpdate,0),IF(ISODD(A98),EOMONTH(EDATE(Schedule!fpdate,(A98-1)/2),0),EDATE(DATE(YEAR(Schedule!fpdate),MONTH(Schedule!fpdate)+1,15),(A98-1)/2)),IF(DAY(Schedule!fpdate)=15,IF(ISODD(A98),EDATE(Schedule!fpdate,(A98-1)/2),EOMONTH(EDATE(Schedule!fpdate,(A98-1)/2),0)),IF(DAY(Schedule!fpdate)&lt;=14,IF(ISODD(A98),EDATE(Schedule!fpdate,(A98-1)/2),EDATE(MIN(Schedule!fpdate+15,EOMONTH(Schedule!fpdate,0)),(A98-1)/2)),EDATE(IF(ISODD(A98),Schedule!fpdate,Schedule!fpdate-15),A98/2))))),IF(A98=1,Schedule!fpdate,EDATE(Schedule!fpdate,Schedule!months_per_period*(A98-1)))))))</f>
        <v/>
      </c>
      <c r="C98" s="55" t="str">
        <f>IF(A98="","",IF(Schedule!roundOpt,IF(OR(A98=Schedule!nper,Schedule!payment&gt;ROUND((1+Schedule!rate)*H97,2)),ROUND((1+Schedule!rate)*H97,2),Schedule!payment),IF(OR(A98=Schedule!nper,Schedule!payment&gt;(1+Schedule!rate)*H97),(1+Schedule!rate)*H97,Schedule!payment)))</f>
        <v/>
      </c>
      <c r="D98" s="58"/>
      <c r="E98" s="57"/>
      <c r="F98" s="57" t="str">
        <f>IF(A98="","",IF(AND(A98=1,Schedule!pmtType=1),0,IF(Schedule!roundOpt,ROUND(Schedule!rate*H97,2),Schedule!rate*H97)))</f>
        <v/>
      </c>
      <c r="G98" s="57" t="str">
        <f t="shared" si="7"/>
        <v/>
      </c>
      <c r="H98" s="57" t="str">
        <f t="shared" si="8"/>
        <v/>
      </c>
    </row>
    <row r="99" ht="12.75" customHeight="1">
      <c r="A99" s="53" t="str">
        <f>IF(H98="","",IF(Schedule!roundOpt,IF(OR(A98&gt;=Schedule!nper,ROUND(H98,2)&lt;=0),"",A98+1),IF(OR(A98&gt;=Schedule!nper,H98&lt;=0),"",A98+1)))</f>
        <v/>
      </c>
      <c r="B99" s="54" t="str">
        <f>IF(A99="","",IF(Schedule!periods_per_year=26,IF(A99=1,Schedule!fpdate,B98+14),IF(Schedule!periods_per_year=52,IF(A99=1,Schedule!fpdate,B98+7),IF(Schedule!periods_per_year=24,IF(A99=1,Schedule!fpdate,IF(Schedule!fpdate=EOMONTH(Schedule!fpdate,0),IF(ISODD(A99),EOMONTH(EDATE(Schedule!fpdate,(A99-1)/2),0),EDATE(DATE(YEAR(Schedule!fpdate),MONTH(Schedule!fpdate)+1,15),(A99-1)/2)),IF(DAY(Schedule!fpdate)=15,IF(ISODD(A99),EDATE(Schedule!fpdate,(A99-1)/2),EOMONTH(EDATE(Schedule!fpdate,(A99-1)/2),0)),IF(DAY(Schedule!fpdate)&lt;=14,IF(ISODD(A99),EDATE(Schedule!fpdate,(A99-1)/2),EDATE(MIN(Schedule!fpdate+15,EOMONTH(Schedule!fpdate,0)),(A99-1)/2)),EDATE(IF(ISODD(A99),Schedule!fpdate,Schedule!fpdate-15),A99/2))))),IF(A99=1,Schedule!fpdate,EDATE(Schedule!fpdate,Schedule!months_per_period*(A99-1)))))))</f>
        <v/>
      </c>
      <c r="C99" s="55" t="str">
        <f>IF(A99="","",IF(Schedule!roundOpt,IF(OR(A99=Schedule!nper,Schedule!payment&gt;ROUND((1+Schedule!rate)*H98,2)),ROUND((1+Schedule!rate)*H98,2),Schedule!payment),IF(OR(A99=Schedule!nper,Schedule!payment&gt;(1+Schedule!rate)*H98),(1+Schedule!rate)*H98,Schedule!payment)))</f>
        <v/>
      </c>
      <c r="D99" s="58"/>
      <c r="E99" s="57"/>
      <c r="F99" s="57" t="str">
        <f>IF(A99="","",IF(AND(A99=1,Schedule!pmtType=1),0,IF(Schedule!roundOpt,ROUND(Schedule!rate*H98,2),Schedule!rate*H98)))</f>
        <v/>
      </c>
      <c r="G99" s="57" t="str">
        <f t="shared" si="7"/>
        <v/>
      </c>
      <c r="H99" s="57" t="str">
        <f t="shared" si="8"/>
        <v/>
      </c>
    </row>
    <row r="100" ht="12.75" customHeight="1">
      <c r="A100" s="53" t="str">
        <f>IF(H99="","",IF(Schedule!roundOpt,IF(OR(A99&gt;=Schedule!nper,ROUND(H99,2)&lt;=0),"",A99+1),IF(OR(A99&gt;=Schedule!nper,H99&lt;=0),"",A99+1)))</f>
        <v/>
      </c>
      <c r="B100" s="54" t="str">
        <f>IF(A100="","",IF(Schedule!periods_per_year=26,IF(A100=1,Schedule!fpdate,B99+14),IF(Schedule!periods_per_year=52,IF(A100=1,Schedule!fpdate,B99+7),IF(Schedule!periods_per_year=24,IF(A100=1,Schedule!fpdate,IF(Schedule!fpdate=EOMONTH(Schedule!fpdate,0),IF(ISODD(A100),EOMONTH(EDATE(Schedule!fpdate,(A100-1)/2),0),EDATE(DATE(YEAR(Schedule!fpdate),MONTH(Schedule!fpdate)+1,15),(A100-1)/2)),IF(DAY(Schedule!fpdate)=15,IF(ISODD(A100),EDATE(Schedule!fpdate,(A100-1)/2),EOMONTH(EDATE(Schedule!fpdate,(A100-1)/2),0)),IF(DAY(Schedule!fpdate)&lt;=14,IF(ISODD(A100),EDATE(Schedule!fpdate,(A100-1)/2),EDATE(MIN(Schedule!fpdate+15,EOMONTH(Schedule!fpdate,0)),(A100-1)/2)),EDATE(IF(ISODD(A100),Schedule!fpdate,Schedule!fpdate-15),A100/2))))),IF(A100=1,Schedule!fpdate,EDATE(Schedule!fpdate,Schedule!months_per_period*(A100-1)))))))</f>
        <v/>
      </c>
      <c r="C100" s="55" t="str">
        <f>IF(A100="","",IF(Schedule!roundOpt,IF(OR(A100=Schedule!nper,Schedule!payment&gt;ROUND((1+Schedule!rate)*H99,2)),ROUND((1+Schedule!rate)*H99,2),Schedule!payment),IF(OR(A100=Schedule!nper,Schedule!payment&gt;(1+Schedule!rate)*H99),(1+Schedule!rate)*H99,Schedule!payment)))</f>
        <v/>
      </c>
      <c r="D100" s="58"/>
      <c r="E100" s="57"/>
      <c r="F100" s="57" t="str">
        <f>IF(A100="","",IF(AND(A100=1,Schedule!pmtType=1),0,IF(Schedule!roundOpt,ROUND(Schedule!rate*H99,2),Schedule!rate*H99)))</f>
        <v/>
      </c>
      <c r="G100" s="57" t="str">
        <f t="shared" si="7"/>
        <v/>
      </c>
      <c r="H100" s="57" t="str">
        <f t="shared" si="8"/>
        <v/>
      </c>
    </row>
    <row r="101" ht="12.75" customHeight="1">
      <c r="A101" s="53" t="str">
        <f>IF(H100="","",IF(Schedule!roundOpt,IF(OR(A100&gt;=Schedule!nper,ROUND(H100,2)&lt;=0),"",A100+1),IF(OR(A100&gt;=Schedule!nper,H100&lt;=0),"",A100+1)))</f>
        <v/>
      </c>
      <c r="B101" s="54" t="str">
        <f>IF(A101="","",IF(Schedule!periods_per_year=26,IF(A101=1,Schedule!fpdate,B100+14),IF(Schedule!periods_per_year=52,IF(A101=1,Schedule!fpdate,B100+7),IF(Schedule!periods_per_year=24,IF(A101=1,Schedule!fpdate,IF(Schedule!fpdate=EOMONTH(Schedule!fpdate,0),IF(ISODD(A101),EOMONTH(EDATE(Schedule!fpdate,(A101-1)/2),0),EDATE(DATE(YEAR(Schedule!fpdate),MONTH(Schedule!fpdate)+1,15),(A101-1)/2)),IF(DAY(Schedule!fpdate)=15,IF(ISODD(A101),EDATE(Schedule!fpdate,(A101-1)/2),EOMONTH(EDATE(Schedule!fpdate,(A101-1)/2),0)),IF(DAY(Schedule!fpdate)&lt;=14,IF(ISODD(A101),EDATE(Schedule!fpdate,(A101-1)/2),EDATE(MIN(Schedule!fpdate+15,EOMONTH(Schedule!fpdate,0)),(A101-1)/2)),EDATE(IF(ISODD(A101),Schedule!fpdate,Schedule!fpdate-15),A101/2))))),IF(A101=1,Schedule!fpdate,EDATE(Schedule!fpdate,Schedule!months_per_period*(A101-1)))))))</f>
        <v/>
      </c>
      <c r="C101" s="55" t="str">
        <f>IF(A101="","",IF(Schedule!roundOpt,IF(OR(A101=Schedule!nper,Schedule!payment&gt;ROUND((1+Schedule!rate)*H100,2)),ROUND((1+Schedule!rate)*H100,2),Schedule!payment),IF(OR(A101=Schedule!nper,Schedule!payment&gt;(1+Schedule!rate)*H100),(1+Schedule!rate)*H100,Schedule!payment)))</f>
        <v/>
      </c>
      <c r="D101" s="58"/>
      <c r="E101" s="57"/>
      <c r="F101" s="57" t="str">
        <f>IF(A101="","",IF(AND(A101=1,Schedule!pmtType=1),0,IF(Schedule!roundOpt,ROUND(Schedule!rate*H100,2),Schedule!rate*H100)))</f>
        <v/>
      </c>
      <c r="G101" s="57" t="str">
        <f t="shared" si="7"/>
        <v/>
      </c>
      <c r="H101" s="57" t="str">
        <f t="shared" si="8"/>
        <v/>
      </c>
    </row>
    <row r="102" ht="12.75" customHeight="1">
      <c r="A102" s="53" t="str">
        <f>IF(H101="","",IF(Schedule!roundOpt,IF(OR(A101&gt;=Schedule!nper,ROUND(H101,2)&lt;=0),"",A101+1),IF(OR(A101&gt;=Schedule!nper,H101&lt;=0),"",A101+1)))</f>
        <v/>
      </c>
      <c r="B102" s="54" t="str">
        <f>IF(A102="","",IF(Schedule!periods_per_year=26,IF(A102=1,Schedule!fpdate,B101+14),IF(Schedule!periods_per_year=52,IF(A102=1,Schedule!fpdate,B101+7),IF(Schedule!periods_per_year=24,IF(A102=1,Schedule!fpdate,IF(Schedule!fpdate=EOMONTH(Schedule!fpdate,0),IF(ISODD(A102),EOMONTH(EDATE(Schedule!fpdate,(A102-1)/2),0),EDATE(DATE(YEAR(Schedule!fpdate),MONTH(Schedule!fpdate)+1,15),(A102-1)/2)),IF(DAY(Schedule!fpdate)=15,IF(ISODD(A102),EDATE(Schedule!fpdate,(A102-1)/2),EOMONTH(EDATE(Schedule!fpdate,(A102-1)/2),0)),IF(DAY(Schedule!fpdate)&lt;=14,IF(ISODD(A102),EDATE(Schedule!fpdate,(A102-1)/2),EDATE(MIN(Schedule!fpdate+15,EOMONTH(Schedule!fpdate,0)),(A102-1)/2)),EDATE(IF(ISODD(A102),Schedule!fpdate,Schedule!fpdate-15),A102/2))))),IF(A102=1,Schedule!fpdate,EDATE(Schedule!fpdate,Schedule!months_per_period*(A102-1)))))))</f>
        <v/>
      </c>
      <c r="C102" s="55" t="str">
        <f>IF(A102="","",IF(Schedule!roundOpt,IF(OR(A102=Schedule!nper,Schedule!payment&gt;ROUND((1+Schedule!rate)*H101,2)),ROUND((1+Schedule!rate)*H101,2),Schedule!payment),IF(OR(A102=Schedule!nper,Schedule!payment&gt;(1+Schedule!rate)*H101),(1+Schedule!rate)*H101,Schedule!payment)))</f>
        <v/>
      </c>
      <c r="D102" s="58"/>
      <c r="E102" s="57"/>
      <c r="F102" s="57" t="str">
        <f>IF(A102="","",IF(AND(A102=1,Schedule!pmtType=1),0,IF(Schedule!roundOpt,ROUND(Schedule!rate*H101,2),Schedule!rate*H101)))</f>
        <v/>
      </c>
      <c r="G102" s="57" t="str">
        <f t="shared" si="7"/>
        <v/>
      </c>
      <c r="H102" s="57" t="str">
        <f t="shared" si="8"/>
        <v/>
      </c>
    </row>
    <row r="103" ht="12.75" customHeight="1">
      <c r="A103" s="53" t="str">
        <f>IF(H102="","",IF(Schedule!roundOpt,IF(OR(A102&gt;=Schedule!nper,ROUND(H102,2)&lt;=0),"",A102+1),IF(OR(A102&gt;=Schedule!nper,H102&lt;=0),"",A102+1)))</f>
        <v/>
      </c>
      <c r="B103" s="54" t="str">
        <f>IF(A103="","",IF(Schedule!periods_per_year=26,IF(A103=1,Schedule!fpdate,B102+14),IF(Schedule!periods_per_year=52,IF(A103=1,Schedule!fpdate,B102+7),IF(Schedule!periods_per_year=24,IF(A103=1,Schedule!fpdate,IF(Schedule!fpdate=EOMONTH(Schedule!fpdate,0),IF(ISODD(A103),EOMONTH(EDATE(Schedule!fpdate,(A103-1)/2),0),EDATE(DATE(YEAR(Schedule!fpdate),MONTH(Schedule!fpdate)+1,15),(A103-1)/2)),IF(DAY(Schedule!fpdate)=15,IF(ISODD(A103),EDATE(Schedule!fpdate,(A103-1)/2),EOMONTH(EDATE(Schedule!fpdate,(A103-1)/2),0)),IF(DAY(Schedule!fpdate)&lt;=14,IF(ISODD(A103),EDATE(Schedule!fpdate,(A103-1)/2),EDATE(MIN(Schedule!fpdate+15,EOMONTH(Schedule!fpdate,0)),(A103-1)/2)),EDATE(IF(ISODD(A103),Schedule!fpdate,Schedule!fpdate-15),A103/2))))),IF(A103=1,Schedule!fpdate,EDATE(Schedule!fpdate,Schedule!months_per_period*(A103-1)))))))</f>
        <v/>
      </c>
      <c r="C103" s="55" t="str">
        <f>IF(A103="","",IF(Schedule!roundOpt,IF(OR(A103=Schedule!nper,Schedule!payment&gt;ROUND((1+Schedule!rate)*H102,2)),ROUND((1+Schedule!rate)*H102,2),Schedule!payment),IF(OR(A103=Schedule!nper,Schedule!payment&gt;(1+Schedule!rate)*H102),(1+Schedule!rate)*H102,Schedule!payment)))</f>
        <v/>
      </c>
      <c r="D103" s="58"/>
      <c r="E103" s="57"/>
      <c r="F103" s="57" t="str">
        <f>IF(A103="","",IF(AND(A103=1,Schedule!pmtType=1),0,IF(Schedule!roundOpt,ROUND(Schedule!rate*H102,2),Schedule!rate*H102)))</f>
        <v/>
      </c>
      <c r="G103" s="57" t="str">
        <f t="shared" si="7"/>
        <v/>
      </c>
      <c r="H103" s="57" t="str">
        <f t="shared" si="8"/>
        <v/>
      </c>
    </row>
    <row r="104" ht="12.75" customHeight="1">
      <c r="A104" s="53" t="str">
        <f>IF(H103="","",IF(Schedule!roundOpt,IF(OR(A103&gt;=Schedule!nper,ROUND(H103,2)&lt;=0),"",A103+1),IF(OR(A103&gt;=Schedule!nper,H103&lt;=0),"",A103+1)))</f>
        <v/>
      </c>
      <c r="B104" s="54" t="str">
        <f>IF(A104="","",IF(Schedule!periods_per_year=26,IF(A104=1,Schedule!fpdate,B103+14),IF(Schedule!periods_per_year=52,IF(A104=1,Schedule!fpdate,B103+7),IF(Schedule!periods_per_year=24,IF(A104=1,Schedule!fpdate,IF(Schedule!fpdate=EOMONTH(Schedule!fpdate,0),IF(ISODD(A104),EOMONTH(EDATE(Schedule!fpdate,(A104-1)/2),0),EDATE(DATE(YEAR(Schedule!fpdate),MONTH(Schedule!fpdate)+1,15),(A104-1)/2)),IF(DAY(Schedule!fpdate)=15,IF(ISODD(A104),EDATE(Schedule!fpdate,(A104-1)/2),EOMONTH(EDATE(Schedule!fpdate,(A104-1)/2),0)),IF(DAY(Schedule!fpdate)&lt;=14,IF(ISODD(A104),EDATE(Schedule!fpdate,(A104-1)/2),EDATE(MIN(Schedule!fpdate+15,EOMONTH(Schedule!fpdate,0)),(A104-1)/2)),EDATE(IF(ISODD(A104),Schedule!fpdate,Schedule!fpdate-15),A104/2))))),IF(A104=1,Schedule!fpdate,EDATE(Schedule!fpdate,Schedule!months_per_period*(A104-1)))))))</f>
        <v/>
      </c>
      <c r="C104" s="55" t="str">
        <f>IF(A104="","",IF(Schedule!roundOpt,IF(OR(A104=Schedule!nper,Schedule!payment&gt;ROUND((1+Schedule!rate)*H103,2)),ROUND((1+Schedule!rate)*H103,2),Schedule!payment),IF(OR(A104=Schedule!nper,Schedule!payment&gt;(1+Schedule!rate)*H103),(1+Schedule!rate)*H103,Schedule!payment)))</f>
        <v/>
      </c>
      <c r="D104" s="58"/>
      <c r="E104" s="57"/>
      <c r="F104" s="57" t="str">
        <f>IF(A104="","",IF(AND(A104=1,Schedule!pmtType=1),0,IF(Schedule!roundOpt,ROUND(Schedule!rate*H103,2),Schedule!rate*H103)))</f>
        <v/>
      </c>
      <c r="G104" s="57" t="str">
        <f t="shared" si="7"/>
        <v/>
      </c>
      <c r="H104" s="57" t="str">
        <f t="shared" si="8"/>
        <v/>
      </c>
    </row>
    <row r="105" ht="12.75" customHeight="1">
      <c r="A105" s="53" t="str">
        <f>IF(H104="","",IF(Schedule!roundOpt,IF(OR(A104&gt;=Schedule!nper,ROUND(H104,2)&lt;=0),"",A104+1),IF(OR(A104&gt;=Schedule!nper,H104&lt;=0),"",A104+1)))</f>
        <v/>
      </c>
      <c r="B105" s="54" t="str">
        <f>IF(A105="","",IF(Schedule!periods_per_year=26,IF(A105=1,Schedule!fpdate,B104+14),IF(Schedule!periods_per_year=52,IF(A105=1,Schedule!fpdate,B104+7),IF(Schedule!periods_per_year=24,IF(A105=1,Schedule!fpdate,IF(Schedule!fpdate=EOMONTH(Schedule!fpdate,0),IF(ISODD(A105),EOMONTH(EDATE(Schedule!fpdate,(A105-1)/2),0),EDATE(DATE(YEAR(Schedule!fpdate),MONTH(Schedule!fpdate)+1,15),(A105-1)/2)),IF(DAY(Schedule!fpdate)=15,IF(ISODD(A105),EDATE(Schedule!fpdate,(A105-1)/2),EOMONTH(EDATE(Schedule!fpdate,(A105-1)/2),0)),IF(DAY(Schedule!fpdate)&lt;=14,IF(ISODD(A105),EDATE(Schedule!fpdate,(A105-1)/2),EDATE(MIN(Schedule!fpdate+15,EOMONTH(Schedule!fpdate,0)),(A105-1)/2)),EDATE(IF(ISODD(A105),Schedule!fpdate,Schedule!fpdate-15),A105/2))))),IF(A105=1,Schedule!fpdate,EDATE(Schedule!fpdate,Schedule!months_per_period*(A105-1)))))))</f>
        <v/>
      </c>
      <c r="C105" s="55" t="str">
        <f>IF(A105="","",IF(Schedule!roundOpt,IF(OR(A105=Schedule!nper,Schedule!payment&gt;ROUND((1+Schedule!rate)*H104,2)),ROUND((1+Schedule!rate)*H104,2),Schedule!payment),IF(OR(A105=Schedule!nper,Schedule!payment&gt;(1+Schedule!rate)*H104),(1+Schedule!rate)*H104,Schedule!payment)))</f>
        <v/>
      </c>
      <c r="D105" s="58"/>
      <c r="E105" s="57"/>
      <c r="F105" s="57" t="str">
        <f>IF(A105="","",IF(AND(A105=1,Schedule!pmtType=1),0,IF(Schedule!roundOpt,ROUND(Schedule!rate*H104,2),Schedule!rate*H104)))</f>
        <v/>
      </c>
      <c r="G105" s="57" t="str">
        <f t="shared" si="7"/>
        <v/>
      </c>
      <c r="H105" s="57" t="str">
        <f t="shared" si="8"/>
        <v/>
      </c>
    </row>
    <row r="106" ht="12.75" customHeight="1">
      <c r="A106" s="53" t="str">
        <f>IF(H105="","",IF(Schedule!roundOpt,IF(OR(A105&gt;=Schedule!nper,ROUND(H105,2)&lt;=0),"",A105+1),IF(OR(A105&gt;=Schedule!nper,H105&lt;=0),"",A105+1)))</f>
        <v/>
      </c>
      <c r="B106" s="54" t="str">
        <f>IF(A106="","",IF(Schedule!periods_per_year=26,IF(A106=1,Schedule!fpdate,B105+14),IF(Schedule!periods_per_year=52,IF(A106=1,Schedule!fpdate,B105+7),IF(Schedule!periods_per_year=24,IF(A106=1,Schedule!fpdate,IF(Schedule!fpdate=EOMONTH(Schedule!fpdate,0),IF(ISODD(A106),EOMONTH(EDATE(Schedule!fpdate,(A106-1)/2),0),EDATE(DATE(YEAR(Schedule!fpdate),MONTH(Schedule!fpdate)+1,15),(A106-1)/2)),IF(DAY(Schedule!fpdate)=15,IF(ISODD(A106),EDATE(Schedule!fpdate,(A106-1)/2),EOMONTH(EDATE(Schedule!fpdate,(A106-1)/2),0)),IF(DAY(Schedule!fpdate)&lt;=14,IF(ISODD(A106),EDATE(Schedule!fpdate,(A106-1)/2),EDATE(MIN(Schedule!fpdate+15,EOMONTH(Schedule!fpdate,0)),(A106-1)/2)),EDATE(IF(ISODD(A106),Schedule!fpdate,Schedule!fpdate-15),A106/2))))),IF(A106=1,Schedule!fpdate,EDATE(Schedule!fpdate,Schedule!months_per_period*(A106-1)))))))</f>
        <v/>
      </c>
      <c r="C106" s="55" t="str">
        <f>IF(A106="","",IF(Schedule!roundOpt,IF(OR(A106=Schedule!nper,Schedule!payment&gt;ROUND((1+Schedule!rate)*H105,2)),ROUND((1+Schedule!rate)*H105,2),Schedule!payment),IF(OR(A106=Schedule!nper,Schedule!payment&gt;(1+Schedule!rate)*H105),(1+Schedule!rate)*H105,Schedule!payment)))</f>
        <v/>
      </c>
      <c r="D106" s="58"/>
      <c r="E106" s="57"/>
      <c r="F106" s="57" t="str">
        <f>IF(A106="","",IF(AND(A106=1,Schedule!pmtType=1),0,IF(Schedule!roundOpt,ROUND(Schedule!rate*H105,2),Schedule!rate*H105)))</f>
        <v/>
      </c>
      <c r="G106" s="57" t="str">
        <f t="shared" si="7"/>
        <v/>
      </c>
      <c r="H106" s="57" t="str">
        <f t="shared" si="8"/>
        <v/>
      </c>
    </row>
    <row r="107" ht="12.75" customHeight="1">
      <c r="A107" s="53" t="str">
        <f>IF(H106="","",IF(Schedule!roundOpt,IF(OR(A106&gt;=Schedule!nper,ROUND(H106,2)&lt;=0),"",A106+1),IF(OR(A106&gt;=Schedule!nper,H106&lt;=0),"",A106+1)))</f>
        <v/>
      </c>
      <c r="B107" s="54" t="str">
        <f>IF(A107="","",IF(Schedule!periods_per_year=26,IF(A107=1,Schedule!fpdate,B106+14),IF(Schedule!periods_per_year=52,IF(A107=1,Schedule!fpdate,B106+7),IF(Schedule!periods_per_year=24,IF(A107=1,Schedule!fpdate,IF(Schedule!fpdate=EOMONTH(Schedule!fpdate,0),IF(ISODD(A107),EOMONTH(EDATE(Schedule!fpdate,(A107-1)/2),0),EDATE(DATE(YEAR(Schedule!fpdate),MONTH(Schedule!fpdate)+1,15),(A107-1)/2)),IF(DAY(Schedule!fpdate)=15,IF(ISODD(A107),EDATE(Schedule!fpdate,(A107-1)/2),EOMONTH(EDATE(Schedule!fpdate,(A107-1)/2),0)),IF(DAY(Schedule!fpdate)&lt;=14,IF(ISODD(A107),EDATE(Schedule!fpdate,(A107-1)/2),EDATE(MIN(Schedule!fpdate+15,EOMONTH(Schedule!fpdate,0)),(A107-1)/2)),EDATE(IF(ISODD(A107),Schedule!fpdate,Schedule!fpdate-15),A107/2))))),IF(A107=1,Schedule!fpdate,EDATE(Schedule!fpdate,Schedule!months_per_period*(A107-1)))))))</f>
        <v/>
      </c>
      <c r="C107" s="55" t="str">
        <f>IF(A107="","",IF(Schedule!roundOpt,IF(OR(A107=Schedule!nper,Schedule!payment&gt;ROUND((1+Schedule!rate)*H106,2)),ROUND((1+Schedule!rate)*H106,2),Schedule!payment),IF(OR(A107=Schedule!nper,Schedule!payment&gt;(1+Schedule!rate)*H106),(1+Schedule!rate)*H106,Schedule!payment)))</f>
        <v/>
      </c>
      <c r="D107" s="58"/>
      <c r="E107" s="57"/>
      <c r="F107" s="57" t="str">
        <f>IF(A107="","",IF(AND(A107=1,Schedule!pmtType=1),0,IF(Schedule!roundOpt,ROUND(Schedule!rate*H106,2),Schedule!rate*H106)))</f>
        <v/>
      </c>
      <c r="G107" s="57" t="str">
        <f t="shared" si="7"/>
        <v/>
      </c>
      <c r="H107" s="57" t="str">
        <f t="shared" si="8"/>
        <v/>
      </c>
    </row>
    <row r="108" ht="12.75" customHeight="1">
      <c r="A108" s="53" t="str">
        <f>IF(H107="","",IF(Schedule!roundOpt,IF(OR(A107&gt;=Schedule!nper,ROUND(H107,2)&lt;=0),"",A107+1),IF(OR(A107&gt;=Schedule!nper,H107&lt;=0),"",A107+1)))</f>
        <v/>
      </c>
      <c r="B108" s="54" t="str">
        <f>IF(A108="","",IF(Schedule!periods_per_year=26,IF(A108=1,Schedule!fpdate,B107+14),IF(Schedule!periods_per_year=52,IF(A108=1,Schedule!fpdate,B107+7),IF(Schedule!periods_per_year=24,IF(A108=1,Schedule!fpdate,IF(Schedule!fpdate=EOMONTH(Schedule!fpdate,0),IF(ISODD(A108),EOMONTH(EDATE(Schedule!fpdate,(A108-1)/2),0),EDATE(DATE(YEAR(Schedule!fpdate),MONTH(Schedule!fpdate)+1,15),(A108-1)/2)),IF(DAY(Schedule!fpdate)=15,IF(ISODD(A108),EDATE(Schedule!fpdate,(A108-1)/2),EOMONTH(EDATE(Schedule!fpdate,(A108-1)/2),0)),IF(DAY(Schedule!fpdate)&lt;=14,IF(ISODD(A108),EDATE(Schedule!fpdate,(A108-1)/2),EDATE(MIN(Schedule!fpdate+15,EOMONTH(Schedule!fpdate,0)),(A108-1)/2)),EDATE(IF(ISODD(A108),Schedule!fpdate,Schedule!fpdate-15),A108/2))))),IF(A108=1,Schedule!fpdate,EDATE(Schedule!fpdate,Schedule!months_per_period*(A108-1)))))))</f>
        <v/>
      </c>
      <c r="C108" s="55" t="str">
        <f>IF(A108="","",IF(Schedule!roundOpt,IF(OR(A108=Schedule!nper,Schedule!payment&gt;ROUND((1+Schedule!rate)*H107,2)),ROUND((1+Schedule!rate)*H107,2),Schedule!payment),IF(OR(A108=Schedule!nper,Schedule!payment&gt;(1+Schedule!rate)*H107),(1+Schedule!rate)*H107,Schedule!payment)))</f>
        <v/>
      </c>
      <c r="D108" s="58"/>
      <c r="E108" s="57"/>
      <c r="F108" s="57" t="str">
        <f>IF(A108="","",IF(AND(A108=1,Schedule!pmtType=1),0,IF(Schedule!roundOpt,ROUND(Schedule!rate*H107,2),Schedule!rate*H107)))</f>
        <v/>
      </c>
      <c r="G108" s="57" t="str">
        <f t="shared" si="7"/>
        <v/>
      </c>
      <c r="H108" s="57" t="str">
        <f t="shared" si="8"/>
        <v/>
      </c>
    </row>
    <row r="109" ht="12.75" customHeight="1">
      <c r="A109" s="53" t="str">
        <f>IF(H108="","",IF(Schedule!roundOpt,IF(OR(A108&gt;=Schedule!nper,ROUND(H108,2)&lt;=0),"",A108+1),IF(OR(A108&gt;=Schedule!nper,H108&lt;=0),"",A108+1)))</f>
        <v/>
      </c>
      <c r="B109" s="54" t="str">
        <f>IF(A109="","",IF(Schedule!periods_per_year=26,IF(A109=1,Schedule!fpdate,B108+14),IF(Schedule!periods_per_year=52,IF(A109=1,Schedule!fpdate,B108+7),IF(Schedule!periods_per_year=24,IF(A109=1,Schedule!fpdate,IF(Schedule!fpdate=EOMONTH(Schedule!fpdate,0),IF(ISODD(A109),EOMONTH(EDATE(Schedule!fpdate,(A109-1)/2),0),EDATE(DATE(YEAR(Schedule!fpdate),MONTH(Schedule!fpdate)+1,15),(A109-1)/2)),IF(DAY(Schedule!fpdate)=15,IF(ISODD(A109),EDATE(Schedule!fpdate,(A109-1)/2),EOMONTH(EDATE(Schedule!fpdate,(A109-1)/2),0)),IF(DAY(Schedule!fpdate)&lt;=14,IF(ISODD(A109),EDATE(Schedule!fpdate,(A109-1)/2),EDATE(MIN(Schedule!fpdate+15,EOMONTH(Schedule!fpdate,0)),(A109-1)/2)),EDATE(IF(ISODD(A109),Schedule!fpdate,Schedule!fpdate-15),A109/2))))),IF(A109=1,Schedule!fpdate,EDATE(Schedule!fpdate,Schedule!months_per_period*(A109-1)))))))</f>
        <v/>
      </c>
      <c r="C109" s="55" t="str">
        <f>IF(A109="","",IF(Schedule!roundOpt,IF(OR(A109=Schedule!nper,Schedule!payment&gt;ROUND((1+Schedule!rate)*H108,2)),ROUND((1+Schedule!rate)*H108,2),Schedule!payment),IF(OR(A109=Schedule!nper,Schedule!payment&gt;(1+Schedule!rate)*H108),(1+Schedule!rate)*H108,Schedule!payment)))</f>
        <v/>
      </c>
      <c r="D109" s="58"/>
      <c r="E109" s="57"/>
      <c r="F109" s="57" t="str">
        <f>IF(A109="","",IF(AND(A109=1,Schedule!pmtType=1),0,IF(Schedule!roundOpt,ROUND(Schedule!rate*H108,2),Schedule!rate*H108)))</f>
        <v/>
      </c>
      <c r="G109" s="57" t="str">
        <f t="shared" si="7"/>
        <v/>
      </c>
      <c r="H109" s="57" t="str">
        <f t="shared" si="8"/>
        <v/>
      </c>
    </row>
    <row r="110" ht="12.75" customHeight="1">
      <c r="A110" s="53" t="str">
        <f>IF(H109="","",IF(Schedule!roundOpt,IF(OR(A109&gt;=Schedule!nper,ROUND(H109,2)&lt;=0),"",A109+1),IF(OR(A109&gt;=Schedule!nper,H109&lt;=0),"",A109+1)))</f>
        <v/>
      </c>
      <c r="B110" s="54" t="str">
        <f>IF(A110="","",IF(Schedule!periods_per_year=26,IF(A110=1,Schedule!fpdate,B109+14),IF(Schedule!periods_per_year=52,IF(A110=1,Schedule!fpdate,B109+7),IF(Schedule!periods_per_year=24,IF(A110=1,Schedule!fpdate,IF(Schedule!fpdate=EOMONTH(Schedule!fpdate,0),IF(ISODD(A110),EOMONTH(EDATE(Schedule!fpdate,(A110-1)/2),0),EDATE(DATE(YEAR(Schedule!fpdate),MONTH(Schedule!fpdate)+1,15),(A110-1)/2)),IF(DAY(Schedule!fpdate)=15,IF(ISODD(A110),EDATE(Schedule!fpdate,(A110-1)/2),EOMONTH(EDATE(Schedule!fpdate,(A110-1)/2),0)),IF(DAY(Schedule!fpdate)&lt;=14,IF(ISODD(A110),EDATE(Schedule!fpdate,(A110-1)/2),EDATE(MIN(Schedule!fpdate+15,EOMONTH(Schedule!fpdate,0)),(A110-1)/2)),EDATE(IF(ISODD(A110),Schedule!fpdate,Schedule!fpdate-15),A110/2))))),IF(A110=1,Schedule!fpdate,EDATE(Schedule!fpdate,Schedule!months_per_period*(A110-1)))))))</f>
        <v/>
      </c>
      <c r="C110" s="55" t="str">
        <f>IF(A110="","",IF(Schedule!roundOpt,IF(OR(A110=Schedule!nper,Schedule!payment&gt;ROUND((1+Schedule!rate)*H109,2)),ROUND((1+Schedule!rate)*H109,2),Schedule!payment),IF(OR(A110=Schedule!nper,Schedule!payment&gt;(1+Schedule!rate)*H109),(1+Schedule!rate)*H109,Schedule!payment)))</f>
        <v/>
      </c>
      <c r="D110" s="58"/>
      <c r="E110" s="57"/>
      <c r="F110" s="57" t="str">
        <f>IF(A110="","",IF(AND(A110=1,Schedule!pmtType=1),0,IF(Schedule!roundOpt,ROUND(Schedule!rate*H109,2),Schedule!rate*H109)))</f>
        <v/>
      </c>
      <c r="G110" s="57" t="str">
        <f t="shared" si="7"/>
        <v/>
      </c>
      <c r="H110" s="57" t="str">
        <f t="shared" si="8"/>
        <v/>
      </c>
    </row>
    <row r="111" ht="12.75" customHeight="1">
      <c r="A111" s="53" t="str">
        <f>IF(H110="","",IF(Schedule!roundOpt,IF(OR(A110&gt;=Schedule!nper,ROUND(H110,2)&lt;=0),"",A110+1),IF(OR(A110&gt;=Schedule!nper,H110&lt;=0),"",A110+1)))</f>
        <v/>
      </c>
      <c r="B111" s="54" t="str">
        <f>IF(A111="","",IF(Schedule!periods_per_year=26,IF(A111=1,Schedule!fpdate,B110+14),IF(Schedule!periods_per_year=52,IF(A111=1,Schedule!fpdate,B110+7),IF(Schedule!periods_per_year=24,IF(A111=1,Schedule!fpdate,IF(Schedule!fpdate=EOMONTH(Schedule!fpdate,0),IF(ISODD(A111),EOMONTH(EDATE(Schedule!fpdate,(A111-1)/2),0),EDATE(DATE(YEAR(Schedule!fpdate),MONTH(Schedule!fpdate)+1,15),(A111-1)/2)),IF(DAY(Schedule!fpdate)=15,IF(ISODD(A111),EDATE(Schedule!fpdate,(A111-1)/2),EOMONTH(EDATE(Schedule!fpdate,(A111-1)/2),0)),IF(DAY(Schedule!fpdate)&lt;=14,IF(ISODD(A111),EDATE(Schedule!fpdate,(A111-1)/2),EDATE(MIN(Schedule!fpdate+15,EOMONTH(Schedule!fpdate,0)),(A111-1)/2)),EDATE(IF(ISODD(A111),Schedule!fpdate,Schedule!fpdate-15),A111/2))))),IF(A111=1,Schedule!fpdate,EDATE(Schedule!fpdate,Schedule!months_per_period*(A111-1)))))))</f>
        <v/>
      </c>
      <c r="C111" s="55" t="str">
        <f>IF(A111="","",IF(Schedule!roundOpt,IF(OR(A111=Schedule!nper,Schedule!payment&gt;ROUND((1+Schedule!rate)*H110,2)),ROUND((1+Schedule!rate)*H110,2),Schedule!payment),IF(OR(A111=Schedule!nper,Schedule!payment&gt;(1+Schedule!rate)*H110),(1+Schedule!rate)*H110,Schedule!payment)))</f>
        <v/>
      </c>
      <c r="D111" s="58"/>
      <c r="E111" s="57"/>
      <c r="F111" s="57" t="str">
        <f>IF(A111="","",IF(AND(A111=1,Schedule!pmtType=1),0,IF(Schedule!roundOpt,ROUND(Schedule!rate*H110,2),Schedule!rate*H110)))</f>
        <v/>
      </c>
      <c r="G111" s="57" t="str">
        <f t="shared" si="7"/>
        <v/>
      </c>
      <c r="H111" s="57" t="str">
        <f t="shared" si="8"/>
        <v/>
      </c>
    </row>
    <row r="112" ht="12.75" customHeight="1">
      <c r="A112" s="53" t="str">
        <f>IF(H111="","",IF(Schedule!roundOpt,IF(OR(A111&gt;=Schedule!nper,ROUND(H111,2)&lt;=0),"",A111+1),IF(OR(A111&gt;=Schedule!nper,H111&lt;=0),"",A111+1)))</f>
        <v/>
      </c>
      <c r="B112" s="54" t="str">
        <f>IF(A112="","",IF(Schedule!periods_per_year=26,IF(A112=1,Schedule!fpdate,B111+14),IF(Schedule!periods_per_year=52,IF(A112=1,Schedule!fpdate,B111+7),IF(Schedule!periods_per_year=24,IF(A112=1,Schedule!fpdate,IF(Schedule!fpdate=EOMONTH(Schedule!fpdate,0),IF(ISODD(A112),EOMONTH(EDATE(Schedule!fpdate,(A112-1)/2),0),EDATE(DATE(YEAR(Schedule!fpdate),MONTH(Schedule!fpdate)+1,15),(A112-1)/2)),IF(DAY(Schedule!fpdate)=15,IF(ISODD(A112),EDATE(Schedule!fpdate,(A112-1)/2),EOMONTH(EDATE(Schedule!fpdate,(A112-1)/2),0)),IF(DAY(Schedule!fpdate)&lt;=14,IF(ISODD(A112),EDATE(Schedule!fpdate,(A112-1)/2),EDATE(MIN(Schedule!fpdate+15,EOMONTH(Schedule!fpdate,0)),(A112-1)/2)),EDATE(IF(ISODD(A112),Schedule!fpdate,Schedule!fpdate-15),A112/2))))),IF(A112=1,Schedule!fpdate,EDATE(Schedule!fpdate,Schedule!months_per_period*(A112-1)))))))</f>
        <v/>
      </c>
      <c r="C112" s="55" t="str">
        <f>IF(A112="","",IF(Schedule!roundOpt,IF(OR(A112=Schedule!nper,Schedule!payment&gt;ROUND((1+Schedule!rate)*H111,2)),ROUND((1+Schedule!rate)*H111,2),Schedule!payment),IF(OR(A112=Schedule!nper,Schedule!payment&gt;(1+Schedule!rate)*H111),(1+Schedule!rate)*H111,Schedule!payment)))</f>
        <v/>
      </c>
      <c r="D112" s="58"/>
      <c r="E112" s="57"/>
      <c r="F112" s="57" t="str">
        <f>IF(A112="","",IF(AND(A112=1,Schedule!pmtType=1),0,IF(Schedule!roundOpt,ROUND(Schedule!rate*H111,2),Schedule!rate*H111)))</f>
        <v/>
      </c>
      <c r="G112" s="57" t="str">
        <f t="shared" si="7"/>
        <v/>
      </c>
      <c r="H112" s="57" t="str">
        <f t="shared" si="8"/>
        <v/>
      </c>
    </row>
    <row r="113" ht="12.75" customHeight="1">
      <c r="A113" s="53" t="str">
        <f>IF(H112="","",IF(Schedule!roundOpt,IF(OR(A112&gt;=Schedule!nper,ROUND(H112,2)&lt;=0),"",A112+1),IF(OR(A112&gt;=Schedule!nper,H112&lt;=0),"",A112+1)))</f>
        <v/>
      </c>
      <c r="B113" s="54" t="str">
        <f>IF(A113="","",IF(Schedule!periods_per_year=26,IF(A113=1,Schedule!fpdate,B112+14),IF(Schedule!periods_per_year=52,IF(A113=1,Schedule!fpdate,B112+7),IF(Schedule!periods_per_year=24,IF(A113=1,Schedule!fpdate,IF(Schedule!fpdate=EOMONTH(Schedule!fpdate,0),IF(ISODD(A113),EOMONTH(EDATE(Schedule!fpdate,(A113-1)/2),0),EDATE(DATE(YEAR(Schedule!fpdate),MONTH(Schedule!fpdate)+1,15),(A113-1)/2)),IF(DAY(Schedule!fpdate)=15,IF(ISODD(A113),EDATE(Schedule!fpdate,(A113-1)/2),EOMONTH(EDATE(Schedule!fpdate,(A113-1)/2),0)),IF(DAY(Schedule!fpdate)&lt;=14,IF(ISODD(A113),EDATE(Schedule!fpdate,(A113-1)/2),EDATE(MIN(Schedule!fpdate+15,EOMONTH(Schedule!fpdate,0)),(A113-1)/2)),EDATE(IF(ISODD(A113),Schedule!fpdate,Schedule!fpdate-15),A113/2))))),IF(A113=1,Schedule!fpdate,EDATE(Schedule!fpdate,Schedule!months_per_period*(A113-1)))))))</f>
        <v/>
      </c>
      <c r="C113" s="55" t="str">
        <f>IF(A113="","",IF(Schedule!roundOpt,IF(OR(A113=Schedule!nper,Schedule!payment&gt;ROUND((1+Schedule!rate)*H112,2)),ROUND((1+Schedule!rate)*H112,2),Schedule!payment),IF(OR(A113=Schedule!nper,Schedule!payment&gt;(1+Schedule!rate)*H112),(1+Schedule!rate)*H112,Schedule!payment)))</f>
        <v/>
      </c>
      <c r="D113" s="58"/>
      <c r="E113" s="57"/>
      <c r="F113" s="57" t="str">
        <f>IF(A113="","",IF(AND(A113=1,Schedule!pmtType=1),0,IF(Schedule!roundOpt,ROUND(Schedule!rate*H112,2),Schedule!rate*H112)))</f>
        <v/>
      </c>
      <c r="G113" s="57" t="str">
        <f t="shared" si="7"/>
        <v/>
      </c>
      <c r="H113" s="57" t="str">
        <f t="shared" si="8"/>
        <v/>
      </c>
    </row>
    <row r="114" ht="12.75" customHeight="1">
      <c r="A114" s="53" t="str">
        <f>IF(H113="","",IF(Schedule!roundOpt,IF(OR(A113&gt;=Schedule!nper,ROUND(H113,2)&lt;=0),"",A113+1),IF(OR(A113&gt;=Schedule!nper,H113&lt;=0),"",A113+1)))</f>
        <v/>
      </c>
      <c r="B114" s="54" t="str">
        <f>IF(A114="","",IF(Schedule!periods_per_year=26,IF(A114=1,Schedule!fpdate,B113+14),IF(Schedule!periods_per_year=52,IF(A114=1,Schedule!fpdate,B113+7),IF(Schedule!periods_per_year=24,IF(A114=1,Schedule!fpdate,IF(Schedule!fpdate=EOMONTH(Schedule!fpdate,0),IF(ISODD(A114),EOMONTH(EDATE(Schedule!fpdate,(A114-1)/2),0),EDATE(DATE(YEAR(Schedule!fpdate),MONTH(Schedule!fpdate)+1,15),(A114-1)/2)),IF(DAY(Schedule!fpdate)=15,IF(ISODD(A114),EDATE(Schedule!fpdate,(A114-1)/2),EOMONTH(EDATE(Schedule!fpdate,(A114-1)/2),0)),IF(DAY(Schedule!fpdate)&lt;=14,IF(ISODD(A114),EDATE(Schedule!fpdate,(A114-1)/2),EDATE(MIN(Schedule!fpdate+15,EOMONTH(Schedule!fpdate,0)),(A114-1)/2)),EDATE(IF(ISODD(A114),Schedule!fpdate,Schedule!fpdate-15),A114/2))))),IF(A114=1,Schedule!fpdate,EDATE(Schedule!fpdate,Schedule!months_per_period*(A114-1)))))))</f>
        <v/>
      </c>
      <c r="C114" s="55" t="str">
        <f>IF(A114="","",IF(Schedule!roundOpt,IF(OR(A114=Schedule!nper,Schedule!payment&gt;ROUND((1+Schedule!rate)*H113,2)),ROUND((1+Schedule!rate)*H113,2),Schedule!payment),IF(OR(A114=Schedule!nper,Schedule!payment&gt;(1+Schedule!rate)*H113),(1+Schedule!rate)*H113,Schedule!payment)))</f>
        <v/>
      </c>
      <c r="D114" s="58"/>
      <c r="E114" s="57"/>
      <c r="F114" s="57" t="str">
        <f>IF(A114="","",IF(AND(A114=1,Schedule!pmtType=1),0,IF(Schedule!roundOpt,ROUND(Schedule!rate*H113,2),Schedule!rate*H113)))</f>
        <v/>
      </c>
      <c r="G114" s="57" t="str">
        <f t="shared" si="7"/>
        <v/>
      </c>
      <c r="H114" s="57" t="str">
        <f t="shared" si="8"/>
        <v/>
      </c>
    </row>
    <row r="115" ht="12.75" customHeight="1">
      <c r="A115" s="53" t="str">
        <f>IF(H114="","",IF(Schedule!roundOpt,IF(OR(A114&gt;=Schedule!nper,ROUND(H114,2)&lt;=0),"",A114+1),IF(OR(A114&gt;=Schedule!nper,H114&lt;=0),"",A114+1)))</f>
        <v/>
      </c>
      <c r="B115" s="54" t="str">
        <f>IF(A115="","",IF(Schedule!periods_per_year=26,IF(A115=1,Schedule!fpdate,B114+14),IF(Schedule!periods_per_year=52,IF(A115=1,Schedule!fpdate,B114+7),IF(Schedule!periods_per_year=24,IF(A115=1,Schedule!fpdate,IF(Schedule!fpdate=EOMONTH(Schedule!fpdate,0),IF(ISODD(A115),EOMONTH(EDATE(Schedule!fpdate,(A115-1)/2),0),EDATE(DATE(YEAR(Schedule!fpdate),MONTH(Schedule!fpdate)+1,15),(A115-1)/2)),IF(DAY(Schedule!fpdate)=15,IF(ISODD(A115),EDATE(Schedule!fpdate,(A115-1)/2),EOMONTH(EDATE(Schedule!fpdate,(A115-1)/2),0)),IF(DAY(Schedule!fpdate)&lt;=14,IF(ISODD(A115),EDATE(Schedule!fpdate,(A115-1)/2),EDATE(MIN(Schedule!fpdate+15,EOMONTH(Schedule!fpdate,0)),(A115-1)/2)),EDATE(IF(ISODD(A115),Schedule!fpdate,Schedule!fpdate-15),A115/2))))),IF(A115=1,Schedule!fpdate,EDATE(Schedule!fpdate,Schedule!months_per_period*(A115-1)))))))</f>
        <v/>
      </c>
      <c r="C115" s="55" t="str">
        <f>IF(A115="","",IF(Schedule!roundOpt,IF(OR(A115=Schedule!nper,Schedule!payment&gt;ROUND((1+Schedule!rate)*H114,2)),ROUND((1+Schedule!rate)*H114,2),Schedule!payment),IF(OR(A115=Schedule!nper,Schedule!payment&gt;(1+Schedule!rate)*H114),(1+Schedule!rate)*H114,Schedule!payment)))</f>
        <v/>
      </c>
      <c r="D115" s="58"/>
      <c r="E115" s="57"/>
      <c r="F115" s="57" t="str">
        <f>IF(A115="","",IF(AND(A115=1,Schedule!pmtType=1),0,IF(Schedule!roundOpt,ROUND(Schedule!rate*H114,2),Schedule!rate*H114)))</f>
        <v/>
      </c>
      <c r="G115" s="57" t="str">
        <f t="shared" si="7"/>
        <v/>
      </c>
      <c r="H115" s="57" t="str">
        <f t="shared" si="8"/>
        <v/>
      </c>
    </row>
    <row r="116" ht="12.75" customHeight="1">
      <c r="A116" s="53" t="str">
        <f>IF(H115="","",IF(Schedule!roundOpt,IF(OR(A115&gt;=Schedule!nper,ROUND(H115,2)&lt;=0),"",A115+1),IF(OR(A115&gt;=Schedule!nper,H115&lt;=0),"",A115+1)))</f>
        <v/>
      </c>
      <c r="B116" s="54" t="str">
        <f>IF(A116="","",IF(Schedule!periods_per_year=26,IF(A116=1,Schedule!fpdate,B115+14),IF(Schedule!periods_per_year=52,IF(A116=1,Schedule!fpdate,B115+7),IF(Schedule!periods_per_year=24,IF(A116=1,Schedule!fpdate,IF(Schedule!fpdate=EOMONTH(Schedule!fpdate,0),IF(ISODD(A116),EOMONTH(EDATE(Schedule!fpdate,(A116-1)/2),0),EDATE(DATE(YEAR(Schedule!fpdate),MONTH(Schedule!fpdate)+1,15),(A116-1)/2)),IF(DAY(Schedule!fpdate)=15,IF(ISODD(A116),EDATE(Schedule!fpdate,(A116-1)/2),EOMONTH(EDATE(Schedule!fpdate,(A116-1)/2),0)),IF(DAY(Schedule!fpdate)&lt;=14,IF(ISODD(A116),EDATE(Schedule!fpdate,(A116-1)/2),EDATE(MIN(Schedule!fpdate+15,EOMONTH(Schedule!fpdate,0)),(A116-1)/2)),EDATE(IF(ISODD(A116),Schedule!fpdate,Schedule!fpdate-15),A116/2))))),IF(A116=1,Schedule!fpdate,EDATE(Schedule!fpdate,Schedule!months_per_period*(A116-1)))))))</f>
        <v/>
      </c>
      <c r="C116" s="55" t="str">
        <f>IF(A116="","",IF(Schedule!roundOpt,IF(OR(A116=Schedule!nper,Schedule!payment&gt;ROUND((1+Schedule!rate)*H115,2)),ROUND((1+Schedule!rate)*H115,2),Schedule!payment),IF(OR(A116=Schedule!nper,Schedule!payment&gt;(1+Schedule!rate)*H115),(1+Schedule!rate)*H115,Schedule!payment)))</f>
        <v/>
      </c>
      <c r="D116" s="58"/>
      <c r="E116" s="57"/>
      <c r="F116" s="57" t="str">
        <f>IF(A116="","",IF(AND(A116=1,Schedule!pmtType=1),0,IF(Schedule!roundOpt,ROUND(Schedule!rate*H115,2),Schedule!rate*H115)))</f>
        <v/>
      </c>
      <c r="G116" s="57" t="str">
        <f t="shared" si="7"/>
        <v/>
      </c>
      <c r="H116" s="57" t="str">
        <f t="shared" si="8"/>
        <v/>
      </c>
    </row>
    <row r="117" ht="12.75" customHeight="1">
      <c r="A117" s="53" t="str">
        <f>IF(H116="","",IF(Schedule!roundOpt,IF(OR(A116&gt;=Schedule!nper,ROUND(H116,2)&lt;=0),"",A116+1),IF(OR(A116&gt;=Schedule!nper,H116&lt;=0),"",A116+1)))</f>
        <v/>
      </c>
      <c r="B117" s="54" t="str">
        <f>IF(A117="","",IF(Schedule!periods_per_year=26,IF(A117=1,Schedule!fpdate,B116+14),IF(Schedule!periods_per_year=52,IF(A117=1,Schedule!fpdate,B116+7),IF(Schedule!periods_per_year=24,IF(A117=1,Schedule!fpdate,IF(Schedule!fpdate=EOMONTH(Schedule!fpdate,0),IF(ISODD(A117),EOMONTH(EDATE(Schedule!fpdate,(A117-1)/2),0),EDATE(DATE(YEAR(Schedule!fpdate),MONTH(Schedule!fpdate)+1,15),(A117-1)/2)),IF(DAY(Schedule!fpdate)=15,IF(ISODD(A117),EDATE(Schedule!fpdate,(A117-1)/2),EOMONTH(EDATE(Schedule!fpdate,(A117-1)/2),0)),IF(DAY(Schedule!fpdate)&lt;=14,IF(ISODD(A117),EDATE(Schedule!fpdate,(A117-1)/2),EDATE(MIN(Schedule!fpdate+15,EOMONTH(Schedule!fpdate,0)),(A117-1)/2)),EDATE(IF(ISODD(A117),Schedule!fpdate,Schedule!fpdate-15),A117/2))))),IF(A117=1,Schedule!fpdate,EDATE(Schedule!fpdate,Schedule!months_per_period*(A117-1)))))))</f>
        <v/>
      </c>
      <c r="C117" s="55" t="str">
        <f>IF(A117="","",IF(Schedule!roundOpt,IF(OR(A117=Schedule!nper,Schedule!payment&gt;ROUND((1+Schedule!rate)*H116,2)),ROUND((1+Schedule!rate)*H116,2),Schedule!payment),IF(OR(A117=Schedule!nper,Schedule!payment&gt;(1+Schedule!rate)*H116),(1+Schedule!rate)*H116,Schedule!payment)))</f>
        <v/>
      </c>
      <c r="D117" s="58"/>
      <c r="E117" s="57"/>
      <c r="F117" s="57" t="str">
        <f>IF(A117="","",IF(AND(A117=1,Schedule!pmtType=1),0,IF(Schedule!roundOpt,ROUND(Schedule!rate*H116,2),Schedule!rate*H116)))</f>
        <v/>
      </c>
      <c r="G117" s="57" t="str">
        <f t="shared" si="7"/>
        <v/>
      </c>
      <c r="H117" s="57" t="str">
        <f t="shared" si="8"/>
        <v/>
      </c>
    </row>
    <row r="118" ht="12.75" customHeight="1">
      <c r="A118" s="53" t="str">
        <f>IF(H117="","",IF(Schedule!roundOpt,IF(OR(A117&gt;=Schedule!nper,ROUND(H117,2)&lt;=0),"",A117+1),IF(OR(A117&gt;=Schedule!nper,H117&lt;=0),"",A117+1)))</f>
        <v/>
      </c>
      <c r="B118" s="54" t="str">
        <f>IF(A118="","",IF(Schedule!periods_per_year=26,IF(A118=1,Schedule!fpdate,B117+14),IF(Schedule!periods_per_year=52,IF(A118=1,Schedule!fpdate,B117+7),IF(Schedule!periods_per_year=24,IF(A118=1,Schedule!fpdate,IF(Schedule!fpdate=EOMONTH(Schedule!fpdate,0),IF(ISODD(A118),EOMONTH(EDATE(Schedule!fpdate,(A118-1)/2),0),EDATE(DATE(YEAR(Schedule!fpdate),MONTH(Schedule!fpdate)+1,15),(A118-1)/2)),IF(DAY(Schedule!fpdate)=15,IF(ISODD(A118),EDATE(Schedule!fpdate,(A118-1)/2),EOMONTH(EDATE(Schedule!fpdate,(A118-1)/2),0)),IF(DAY(Schedule!fpdate)&lt;=14,IF(ISODD(A118),EDATE(Schedule!fpdate,(A118-1)/2),EDATE(MIN(Schedule!fpdate+15,EOMONTH(Schedule!fpdate,0)),(A118-1)/2)),EDATE(IF(ISODD(A118),Schedule!fpdate,Schedule!fpdate-15),A118/2))))),IF(A118=1,Schedule!fpdate,EDATE(Schedule!fpdate,Schedule!months_per_period*(A118-1)))))))</f>
        <v/>
      </c>
      <c r="C118" s="55" t="str">
        <f>IF(A118="","",IF(Schedule!roundOpt,IF(OR(A118=Schedule!nper,Schedule!payment&gt;ROUND((1+Schedule!rate)*H117,2)),ROUND((1+Schedule!rate)*H117,2),Schedule!payment),IF(OR(A118=Schedule!nper,Schedule!payment&gt;(1+Schedule!rate)*H117),(1+Schedule!rate)*H117,Schedule!payment)))</f>
        <v/>
      </c>
      <c r="D118" s="58"/>
      <c r="E118" s="57"/>
      <c r="F118" s="57" t="str">
        <f>IF(A118="","",IF(AND(A118=1,Schedule!pmtType=1),0,IF(Schedule!roundOpt,ROUND(Schedule!rate*H117,2),Schedule!rate*H117)))</f>
        <v/>
      </c>
      <c r="G118" s="57" t="str">
        <f t="shared" si="7"/>
        <v/>
      </c>
      <c r="H118" s="57" t="str">
        <f t="shared" si="8"/>
        <v/>
      </c>
    </row>
    <row r="119" ht="12.75" customHeight="1">
      <c r="A119" s="53" t="str">
        <f>IF(H118="","",IF(Schedule!roundOpt,IF(OR(A118&gt;=Schedule!nper,ROUND(H118,2)&lt;=0),"",A118+1),IF(OR(A118&gt;=Schedule!nper,H118&lt;=0),"",A118+1)))</f>
        <v/>
      </c>
      <c r="B119" s="54" t="str">
        <f>IF(A119="","",IF(Schedule!periods_per_year=26,IF(A119=1,Schedule!fpdate,B118+14),IF(Schedule!periods_per_year=52,IF(A119=1,Schedule!fpdate,B118+7),IF(Schedule!periods_per_year=24,IF(A119=1,Schedule!fpdate,IF(Schedule!fpdate=EOMONTH(Schedule!fpdate,0),IF(ISODD(A119),EOMONTH(EDATE(Schedule!fpdate,(A119-1)/2),0),EDATE(DATE(YEAR(Schedule!fpdate),MONTH(Schedule!fpdate)+1,15),(A119-1)/2)),IF(DAY(Schedule!fpdate)=15,IF(ISODD(A119),EDATE(Schedule!fpdate,(A119-1)/2),EOMONTH(EDATE(Schedule!fpdate,(A119-1)/2),0)),IF(DAY(Schedule!fpdate)&lt;=14,IF(ISODD(A119),EDATE(Schedule!fpdate,(A119-1)/2),EDATE(MIN(Schedule!fpdate+15,EOMONTH(Schedule!fpdate,0)),(A119-1)/2)),EDATE(IF(ISODD(A119),Schedule!fpdate,Schedule!fpdate-15),A119/2))))),IF(A119=1,Schedule!fpdate,EDATE(Schedule!fpdate,Schedule!months_per_period*(A119-1)))))))</f>
        <v/>
      </c>
      <c r="C119" s="55" t="str">
        <f>IF(A119="","",IF(Schedule!roundOpt,IF(OR(A119=Schedule!nper,Schedule!payment&gt;ROUND((1+Schedule!rate)*H118,2)),ROUND((1+Schedule!rate)*H118,2),Schedule!payment),IF(OR(A119=Schedule!nper,Schedule!payment&gt;(1+Schedule!rate)*H118),(1+Schedule!rate)*H118,Schedule!payment)))</f>
        <v/>
      </c>
      <c r="D119" s="58"/>
      <c r="E119" s="57"/>
      <c r="F119" s="57" t="str">
        <f>IF(A119="","",IF(AND(A119=1,Schedule!pmtType=1),0,IF(Schedule!roundOpt,ROUND(Schedule!rate*H118,2),Schedule!rate*H118)))</f>
        <v/>
      </c>
      <c r="G119" s="57" t="str">
        <f t="shared" si="7"/>
        <v/>
      </c>
      <c r="H119" s="57" t="str">
        <f t="shared" si="8"/>
        <v/>
      </c>
    </row>
    <row r="120" ht="12.75" customHeight="1">
      <c r="A120" s="53" t="str">
        <f>IF(H119="","",IF(Schedule!roundOpt,IF(OR(A119&gt;=Schedule!nper,ROUND(H119,2)&lt;=0),"",A119+1),IF(OR(A119&gt;=Schedule!nper,H119&lt;=0),"",A119+1)))</f>
        <v/>
      </c>
      <c r="B120" s="54" t="str">
        <f>IF(A120="","",IF(Schedule!periods_per_year=26,IF(A120=1,Schedule!fpdate,B119+14),IF(Schedule!periods_per_year=52,IF(A120=1,Schedule!fpdate,B119+7),IF(Schedule!periods_per_year=24,IF(A120=1,Schedule!fpdate,IF(Schedule!fpdate=EOMONTH(Schedule!fpdate,0),IF(ISODD(A120),EOMONTH(EDATE(Schedule!fpdate,(A120-1)/2),0),EDATE(DATE(YEAR(Schedule!fpdate),MONTH(Schedule!fpdate)+1,15),(A120-1)/2)),IF(DAY(Schedule!fpdate)=15,IF(ISODD(A120),EDATE(Schedule!fpdate,(A120-1)/2),EOMONTH(EDATE(Schedule!fpdate,(A120-1)/2),0)),IF(DAY(Schedule!fpdate)&lt;=14,IF(ISODD(A120),EDATE(Schedule!fpdate,(A120-1)/2),EDATE(MIN(Schedule!fpdate+15,EOMONTH(Schedule!fpdate,0)),(A120-1)/2)),EDATE(IF(ISODD(A120),Schedule!fpdate,Schedule!fpdate-15),A120/2))))),IF(A120=1,Schedule!fpdate,EDATE(Schedule!fpdate,Schedule!months_per_period*(A120-1)))))))</f>
        <v/>
      </c>
      <c r="C120" s="55" t="str">
        <f>IF(A120="","",IF(Schedule!roundOpt,IF(OR(A120=Schedule!nper,Schedule!payment&gt;ROUND((1+Schedule!rate)*H119,2)),ROUND((1+Schedule!rate)*H119,2),Schedule!payment),IF(OR(A120=Schedule!nper,Schedule!payment&gt;(1+Schedule!rate)*H119),(1+Schedule!rate)*H119,Schedule!payment)))</f>
        <v/>
      </c>
      <c r="D120" s="58"/>
      <c r="E120" s="57"/>
      <c r="F120" s="57" t="str">
        <f>IF(A120="","",IF(AND(A120=1,Schedule!pmtType=1),0,IF(Schedule!roundOpt,ROUND(Schedule!rate*H119,2),Schedule!rate*H119)))</f>
        <v/>
      </c>
      <c r="G120" s="57" t="str">
        <f t="shared" si="7"/>
        <v/>
      </c>
      <c r="H120" s="57" t="str">
        <f t="shared" si="8"/>
        <v/>
      </c>
    </row>
    <row r="121" ht="12.75" customHeight="1">
      <c r="A121" s="53" t="str">
        <f>IF(H120="","",IF(Schedule!roundOpt,IF(OR(A120&gt;=Schedule!nper,ROUND(H120,2)&lt;=0),"",A120+1),IF(OR(A120&gt;=Schedule!nper,H120&lt;=0),"",A120+1)))</f>
        <v/>
      </c>
      <c r="B121" s="54" t="str">
        <f>IF(A121="","",IF(Schedule!periods_per_year=26,IF(A121=1,Schedule!fpdate,B120+14),IF(Schedule!periods_per_year=52,IF(A121=1,Schedule!fpdate,B120+7),IF(Schedule!periods_per_year=24,IF(A121=1,Schedule!fpdate,IF(Schedule!fpdate=EOMONTH(Schedule!fpdate,0),IF(ISODD(A121),EOMONTH(EDATE(Schedule!fpdate,(A121-1)/2),0),EDATE(DATE(YEAR(Schedule!fpdate),MONTH(Schedule!fpdate)+1,15),(A121-1)/2)),IF(DAY(Schedule!fpdate)=15,IF(ISODD(A121),EDATE(Schedule!fpdate,(A121-1)/2),EOMONTH(EDATE(Schedule!fpdate,(A121-1)/2),0)),IF(DAY(Schedule!fpdate)&lt;=14,IF(ISODD(A121),EDATE(Schedule!fpdate,(A121-1)/2),EDATE(MIN(Schedule!fpdate+15,EOMONTH(Schedule!fpdate,0)),(A121-1)/2)),EDATE(IF(ISODD(A121),Schedule!fpdate,Schedule!fpdate-15),A121/2))))),IF(A121=1,Schedule!fpdate,EDATE(Schedule!fpdate,Schedule!months_per_period*(A121-1)))))))</f>
        <v/>
      </c>
      <c r="C121" s="55" t="str">
        <f>IF(A121="","",IF(Schedule!roundOpt,IF(OR(A121=Schedule!nper,Schedule!payment&gt;ROUND((1+Schedule!rate)*H120,2)),ROUND((1+Schedule!rate)*H120,2),Schedule!payment),IF(OR(A121=Schedule!nper,Schedule!payment&gt;(1+Schedule!rate)*H120),(1+Schedule!rate)*H120,Schedule!payment)))</f>
        <v/>
      </c>
      <c r="D121" s="58"/>
      <c r="E121" s="57"/>
      <c r="F121" s="57" t="str">
        <f>IF(A121="","",IF(AND(A121=1,Schedule!pmtType=1),0,IF(Schedule!roundOpt,ROUND(Schedule!rate*H120,2),Schedule!rate*H120)))</f>
        <v/>
      </c>
      <c r="G121" s="57" t="str">
        <f t="shared" si="7"/>
        <v/>
      </c>
      <c r="H121" s="57" t="str">
        <f t="shared" si="8"/>
        <v/>
      </c>
    </row>
    <row r="122" ht="12.75" customHeight="1">
      <c r="A122" s="53" t="str">
        <f>IF(H121="","",IF(Schedule!roundOpt,IF(OR(A121&gt;=Schedule!nper,ROUND(H121,2)&lt;=0),"",A121+1),IF(OR(A121&gt;=Schedule!nper,H121&lt;=0),"",A121+1)))</f>
        <v/>
      </c>
      <c r="B122" s="54" t="str">
        <f>IF(A122="","",IF(Schedule!periods_per_year=26,IF(A122=1,Schedule!fpdate,B121+14),IF(Schedule!periods_per_year=52,IF(A122=1,Schedule!fpdate,B121+7),IF(Schedule!periods_per_year=24,IF(A122=1,Schedule!fpdate,IF(Schedule!fpdate=EOMONTH(Schedule!fpdate,0),IF(ISODD(A122),EOMONTH(EDATE(Schedule!fpdate,(A122-1)/2),0),EDATE(DATE(YEAR(Schedule!fpdate),MONTH(Schedule!fpdate)+1,15),(A122-1)/2)),IF(DAY(Schedule!fpdate)=15,IF(ISODD(A122),EDATE(Schedule!fpdate,(A122-1)/2),EOMONTH(EDATE(Schedule!fpdate,(A122-1)/2),0)),IF(DAY(Schedule!fpdate)&lt;=14,IF(ISODD(A122),EDATE(Schedule!fpdate,(A122-1)/2),EDATE(MIN(Schedule!fpdate+15,EOMONTH(Schedule!fpdate,0)),(A122-1)/2)),EDATE(IF(ISODD(A122),Schedule!fpdate,Schedule!fpdate-15),A122/2))))),IF(A122=1,Schedule!fpdate,EDATE(Schedule!fpdate,Schedule!months_per_period*(A122-1)))))))</f>
        <v/>
      </c>
      <c r="C122" s="55" t="str">
        <f>IF(A122="","",IF(Schedule!roundOpt,IF(OR(A122=Schedule!nper,Schedule!payment&gt;ROUND((1+Schedule!rate)*H121,2)),ROUND((1+Schedule!rate)*H121,2),Schedule!payment),IF(OR(A122=Schedule!nper,Schedule!payment&gt;(1+Schedule!rate)*H121),(1+Schedule!rate)*H121,Schedule!payment)))</f>
        <v/>
      </c>
      <c r="D122" s="58"/>
      <c r="E122" s="57"/>
      <c r="F122" s="57" t="str">
        <f>IF(A122="","",IF(AND(A122=1,Schedule!pmtType=1),0,IF(Schedule!roundOpt,ROUND(Schedule!rate*H121,2),Schedule!rate*H121)))</f>
        <v/>
      </c>
      <c r="G122" s="57" t="str">
        <f t="shared" si="7"/>
        <v/>
      </c>
      <c r="H122" s="57" t="str">
        <f t="shared" si="8"/>
        <v/>
      </c>
    </row>
    <row r="123" ht="12.75" customHeight="1">
      <c r="A123" s="53" t="str">
        <f>IF(H122="","",IF(Schedule!roundOpt,IF(OR(A122&gt;=Schedule!nper,ROUND(H122,2)&lt;=0),"",A122+1),IF(OR(A122&gt;=Schedule!nper,H122&lt;=0),"",A122+1)))</f>
        <v/>
      </c>
      <c r="B123" s="54" t="str">
        <f>IF(A123="","",IF(Schedule!periods_per_year=26,IF(A123=1,Schedule!fpdate,B122+14),IF(Schedule!periods_per_year=52,IF(A123=1,Schedule!fpdate,B122+7),IF(Schedule!periods_per_year=24,IF(A123=1,Schedule!fpdate,IF(Schedule!fpdate=EOMONTH(Schedule!fpdate,0),IF(ISODD(A123),EOMONTH(EDATE(Schedule!fpdate,(A123-1)/2),0),EDATE(DATE(YEAR(Schedule!fpdate),MONTH(Schedule!fpdate)+1,15),(A123-1)/2)),IF(DAY(Schedule!fpdate)=15,IF(ISODD(A123),EDATE(Schedule!fpdate,(A123-1)/2),EOMONTH(EDATE(Schedule!fpdate,(A123-1)/2),0)),IF(DAY(Schedule!fpdate)&lt;=14,IF(ISODD(A123),EDATE(Schedule!fpdate,(A123-1)/2),EDATE(MIN(Schedule!fpdate+15,EOMONTH(Schedule!fpdate,0)),(A123-1)/2)),EDATE(IF(ISODD(A123),Schedule!fpdate,Schedule!fpdate-15),A123/2))))),IF(A123=1,Schedule!fpdate,EDATE(Schedule!fpdate,Schedule!months_per_period*(A123-1)))))))</f>
        <v/>
      </c>
      <c r="C123" s="55" t="str">
        <f>IF(A123="","",IF(Schedule!roundOpt,IF(OR(A123=Schedule!nper,Schedule!payment&gt;ROUND((1+Schedule!rate)*H122,2)),ROUND((1+Schedule!rate)*H122,2),Schedule!payment),IF(OR(A123=Schedule!nper,Schedule!payment&gt;(1+Schedule!rate)*H122),(1+Schedule!rate)*H122,Schedule!payment)))</f>
        <v/>
      </c>
      <c r="D123" s="58"/>
      <c r="E123" s="57"/>
      <c r="F123" s="57" t="str">
        <f>IF(A123="","",IF(AND(A123=1,Schedule!pmtType=1),0,IF(Schedule!roundOpt,ROUND(Schedule!rate*H122,2),Schedule!rate*H122)))</f>
        <v/>
      </c>
      <c r="G123" s="57" t="str">
        <f t="shared" si="7"/>
        <v/>
      </c>
      <c r="H123" s="57" t="str">
        <f t="shared" si="8"/>
        <v/>
      </c>
    </row>
    <row r="124" ht="12.75" customHeight="1">
      <c r="A124" s="53" t="str">
        <f>IF(H123="","",IF(Schedule!roundOpt,IF(OR(A123&gt;=Schedule!nper,ROUND(H123,2)&lt;=0),"",A123+1),IF(OR(A123&gt;=Schedule!nper,H123&lt;=0),"",A123+1)))</f>
        <v/>
      </c>
      <c r="B124" s="54" t="str">
        <f>IF(A124="","",IF(Schedule!periods_per_year=26,IF(A124=1,Schedule!fpdate,B123+14),IF(Schedule!periods_per_year=52,IF(A124=1,Schedule!fpdate,B123+7),IF(Schedule!periods_per_year=24,IF(A124=1,Schedule!fpdate,IF(Schedule!fpdate=EOMONTH(Schedule!fpdate,0),IF(ISODD(A124),EOMONTH(EDATE(Schedule!fpdate,(A124-1)/2),0),EDATE(DATE(YEAR(Schedule!fpdate),MONTH(Schedule!fpdate)+1,15),(A124-1)/2)),IF(DAY(Schedule!fpdate)=15,IF(ISODD(A124),EDATE(Schedule!fpdate,(A124-1)/2),EOMONTH(EDATE(Schedule!fpdate,(A124-1)/2),0)),IF(DAY(Schedule!fpdate)&lt;=14,IF(ISODD(A124),EDATE(Schedule!fpdate,(A124-1)/2),EDATE(MIN(Schedule!fpdate+15,EOMONTH(Schedule!fpdate,0)),(A124-1)/2)),EDATE(IF(ISODD(A124),Schedule!fpdate,Schedule!fpdate-15),A124/2))))),IF(A124=1,Schedule!fpdate,EDATE(Schedule!fpdate,Schedule!months_per_period*(A124-1)))))))</f>
        <v/>
      </c>
      <c r="C124" s="55" t="str">
        <f>IF(A124="","",IF(Schedule!roundOpt,IF(OR(A124=Schedule!nper,Schedule!payment&gt;ROUND((1+Schedule!rate)*H123,2)),ROUND((1+Schedule!rate)*H123,2),Schedule!payment),IF(OR(A124=Schedule!nper,Schedule!payment&gt;(1+Schedule!rate)*H123),(1+Schedule!rate)*H123,Schedule!payment)))</f>
        <v/>
      </c>
      <c r="D124" s="58"/>
      <c r="E124" s="57"/>
      <c r="F124" s="57" t="str">
        <f>IF(A124="","",IF(AND(A124=1,Schedule!pmtType=1),0,IF(Schedule!roundOpt,ROUND(Schedule!rate*H123,2),Schedule!rate*H123)))</f>
        <v/>
      </c>
      <c r="G124" s="57" t="str">
        <f t="shared" si="7"/>
        <v/>
      </c>
      <c r="H124" s="57" t="str">
        <f t="shared" si="8"/>
        <v/>
      </c>
    </row>
    <row r="125" ht="12.75" customHeight="1">
      <c r="A125" s="53" t="str">
        <f>IF(H124="","",IF(Schedule!roundOpt,IF(OR(A124&gt;=Schedule!nper,ROUND(H124,2)&lt;=0),"",A124+1),IF(OR(A124&gt;=Schedule!nper,H124&lt;=0),"",A124+1)))</f>
        <v/>
      </c>
      <c r="B125" s="54" t="str">
        <f>IF(A125="","",IF(Schedule!periods_per_year=26,IF(A125=1,Schedule!fpdate,B124+14),IF(Schedule!periods_per_year=52,IF(A125=1,Schedule!fpdate,B124+7),IF(Schedule!periods_per_year=24,IF(A125=1,Schedule!fpdate,IF(Schedule!fpdate=EOMONTH(Schedule!fpdate,0),IF(ISODD(A125),EOMONTH(EDATE(Schedule!fpdate,(A125-1)/2),0),EDATE(DATE(YEAR(Schedule!fpdate),MONTH(Schedule!fpdate)+1,15),(A125-1)/2)),IF(DAY(Schedule!fpdate)=15,IF(ISODD(A125),EDATE(Schedule!fpdate,(A125-1)/2),EOMONTH(EDATE(Schedule!fpdate,(A125-1)/2),0)),IF(DAY(Schedule!fpdate)&lt;=14,IF(ISODD(A125),EDATE(Schedule!fpdate,(A125-1)/2),EDATE(MIN(Schedule!fpdate+15,EOMONTH(Schedule!fpdate,0)),(A125-1)/2)),EDATE(IF(ISODD(A125),Schedule!fpdate,Schedule!fpdate-15),A125/2))))),IF(A125=1,Schedule!fpdate,EDATE(Schedule!fpdate,Schedule!months_per_period*(A125-1)))))))</f>
        <v/>
      </c>
      <c r="C125" s="55" t="str">
        <f>IF(A125="","",IF(Schedule!roundOpt,IF(OR(A125=Schedule!nper,Schedule!payment&gt;ROUND((1+Schedule!rate)*H124,2)),ROUND((1+Schedule!rate)*H124,2),Schedule!payment),IF(OR(A125=Schedule!nper,Schedule!payment&gt;(1+Schedule!rate)*H124),(1+Schedule!rate)*H124,Schedule!payment)))</f>
        <v/>
      </c>
      <c r="D125" s="58"/>
      <c r="E125" s="57"/>
      <c r="F125" s="57" t="str">
        <f>IF(A125="","",IF(AND(A125=1,Schedule!pmtType=1),0,IF(Schedule!roundOpt,ROUND(Schedule!rate*H124,2),Schedule!rate*H124)))</f>
        <v/>
      </c>
      <c r="G125" s="57" t="str">
        <f t="shared" si="7"/>
        <v/>
      </c>
      <c r="H125" s="57" t="str">
        <f t="shared" si="8"/>
        <v/>
      </c>
    </row>
    <row r="126" ht="12.75" customHeight="1">
      <c r="A126" s="53" t="str">
        <f>IF(H125="","",IF(Schedule!roundOpt,IF(OR(A125&gt;=Schedule!nper,ROUND(H125,2)&lt;=0),"",A125+1),IF(OR(A125&gt;=Schedule!nper,H125&lt;=0),"",A125+1)))</f>
        <v/>
      </c>
      <c r="B126" s="54" t="str">
        <f>IF(A126="","",IF(Schedule!periods_per_year=26,IF(A126=1,Schedule!fpdate,B125+14),IF(Schedule!periods_per_year=52,IF(A126=1,Schedule!fpdate,B125+7),IF(Schedule!periods_per_year=24,IF(A126=1,Schedule!fpdate,IF(Schedule!fpdate=EOMONTH(Schedule!fpdate,0),IF(ISODD(A126),EOMONTH(EDATE(Schedule!fpdate,(A126-1)/2),0),EDATE(DATE(YEAR(Schedule!fpdate),MONTH(Schedule!fpdate)+1,15),(A126-1)/2)),IF(DAY(Schedule!fpdate)=15,IF(ISODD(A126),EDATE(Schedule!fpdate,(A126-1)/2),EOMONTH(EDATE(Schedule!fpdate,(A126-1)/2),0)),IF(DAY(Schedule!fpdate)&lt;=14,IF(ISODD(A126),EDATE(Schedule!fpdate,(A126-1)/2),EDATE(MIN(Schedule!fpdate+15,EOMONTH(Schedule!fpdate,0)),(A126-1)/2)),EDATE(IF(ISODD(A126),Schedule!fpdate,Schedule!fpdate-15),A126/2))))),IF(A126=1,Schedule!fpdate,EDATE(Schedule!fpdate,Schedule!months_per_period*(A126-1)))))))</f>
        <v/>
      </c>
      <c r="C126" s="55" t="str">
        <f>IF(A126="","",IF(Schedule!roundOpt,IF(OR(A126=Schedule!nper,Schedule!payment&gt;ROUND((1+Schedule!rate)*H125,2)),ROUND((1+Schedule!rate)*H125,2),Schedule!payment),IF(OR(A126=Schedule!nper,Schedule!payment&gt;(1+Schedule!rate)*H125),(1+Schedule!rate)*H125,Schedule!payment)))</f>
        <v/>
      </c>
      <c r="D126" s="58"/>
      <c r="E126" s="57"/>
      <c r="F126" s="57" t="str">
        <f>IF(A126="","",IF(AND(A126=1,Schedule!pmtType=1),0,IF(Schedule!roundOpt,ROUND(Schedule!rate*H125,2),Schedule!rate*H125)))</f>
        <v/>
      </c>
      <c r="G126" s="57" t="str">
        <f t="shared" si="7"/>
        <v/>
      </c>
      <c r="H126" s="57" t="str">
        <f t="shared" si="8"/>
        <v/>
      </c>
    </row>
    <row r="127" ht="12.75" customHeight="1">
      <c r="A127" s="53" t="str">
        <f>IF(H126="","",IF(Schedule!roundOpt,IF(OR(A126&gt;=Schedule!nper,ROUND(H126,2)&lt;=0),"",A126+1),IF(OR(A126&gt;=Schedule!nper,H126&lt;=0),"",A126+1)))</f>
        <v/>
      </c>
      <c r="B127" s="54" t="str">
        <f>IF(A127="","",IF(Schedule!periods_per_year=26,IF(A127=1,Schedule!fpdate,B126+14),IF(Schedule!periods_per_year=52,IF(A127=1,Schedule!fpdate,B126+7),IF(Schedule!periods_per_year=24,IF(A127=1,Schedule!fpdate,IF(Schedule!fpdate=EOMONTH(Schedule!fpdate,0),IF(ISODD(A127),EOMONTH(EDATE(Schedule!fpdate,(A127-1)/2),0),EDATE(DATE(YEAR(Schedule!fpdate),MONTH(Schedule!fpdate)+1,15),(A127-1)/2)),IF(DAY(Schedule!fpdate)=15,IF(ISODD(A127),EDATE(Schedule!fpdate,(A127-1)/2),EOMONTH(EDATE(Schedule!fpdate,(A127-1)/2),0)),IF(DAY(Schedule!fpdate)&lt;=14,IF(ISODD(A127),EDATE(Schedule!fpdate,(A127-1)/2),EDATE(MIN(Schedule!fpdate+15,EOMONTH(Schedule!fpdate,0)),(A127-1)/2)),EDATE(IF(ISODD(A127),Schedule!fpdate,Schedule!fpdate-15),A127/2))))),IF(A127=1,Schedule!fpdate,EDATE(Schedule!fpdate,Schedule!months_per_period*(A127-1)))))))</f>
        <v/>
      </c>
      <c r="C127" s="55" t="str">
        <f>IF(A127="","",IF(Schedule!roundOpt,IF(OR(A127=Schedule!nper,Schedule!payment&gt;ROUND((1+Schedule!rate)*H126,2)),ROUND((1+Schedule!rate)*H126,2),Schedule!payment),IF(OR(A127=Schedule!nper,Schedule!payment&gt;(1+Schedule!rate)*H126),(1+Schedule!rate)*H126,Schedule!payment)))</f>
        <v/>
      </c>
      <c r="D127" s="58"/>
      <c r="E127" s="57"/>
      <c r="F127" s="57" t="str">
        <f>IF(A127="","",IF(AND(A127=1,Schedule!pmtType=1),0,IF(Schedule!roundOpt,ROUND(Schedule!rate*H126,2),Schedule!rate*H126)))</f>
        <v/>
      </c>
      <c r="G127" s="57" t="str">
        <f t="shared" si="7"/>
        <v/>
      </c>
      <c r="H127" s="57" t="str">
        <f t="shared" si="8"/>
        <v/>
      </c>
    </row>
    <row r="128" ht="12.75" customHeight="1">
      <c r="A128" s="53" t="str">
        <f>IF(H127="","",IF(Schedule!roundOpt,IF(OR(A127&gt;=Schedule!nper,ROUND(H127,2)&lt;=0),"",A127+1),IF(OR(A127&gt;=Schedule!nper,H127&lt;=0),"",A127+1)))</f>
        <v/>
      </c>
      <c r="B128" s="54" t="str">
        <f>IF(A128="","",IF(Schedule!periods_per_year=26,IF(A128=1,Schedule!fpdate,B127+14),IF(Schedule!periods_per_year=52,IF(A128=1,Schedule!fpdate,B127+7),IF(Schedule!periods_per_year=24,IF(A128=1,Schedule!fpdate,IF(Schedule!fpdate=EOMONTH(Schedule!fpdate,0),IF(ISODD(A128),EOMONTH(EDATE(Schedule!fpdate,(A128-1)/2),0),EDATE(DATE(YEAR(Schedule!fpdate),MONTH(Schedule!fpdate)+1,15),(A128-1)/2)),IF(DAY(Schedule!fpdate)=15,IF(ISODD(A128),EDATE(Schedule!fpdate,(A128-1)/2),EOMONTH(EDATE(Schedule!fpdate,(A128-1)/2),0)),IF(DAY(Schedule!fpdate)&lt;=14,IF(ISODD(A128),EDATE(Schedule!fpdate,(A128-1)/2),EDATE(MIN(Schedule!fpdate+15,EOMONTH(Schedule!fpdate,0)),(A128-1)/2)),EDATE(IF(ISODD(A128),Schedule!fpdate,Schedule!fpdate-15),A128/2))))),IF(A128=1,Schedule!fpdate,EDATE(Schedule!fpdate,Schedule!months_per_period*(A128-1)))))))</f>
        <v/>
      </c>
      <c r="C128" s="55" t="str">
        <f>IF(A128="","",IF(Schedule!roundOpt,IF(OR(A128=Schedule!nper,Schedule!payment&gt;ROUND((1+Schedule!rate)*H127,2)),ROUND((1+Schedule!rate)*H127,2),Schedule!payment),IF(OR(A128=Schedule!nper,Schedule!payment&gt;(1+Schedule!rate)*H127),(1+Schedule!rate)*H127,Schedule!payment)))</f>
        <v/>
      </c>
      <c r="D128" s="58"/>
      <c r="E128" s="57"/>
      <c r="F128" s="57" t="str">
        <f>IF(A128="","",IF(AND(A128=1,Schedule!pmtType=1),0,IF(Schedule!roundOpt,ROUND(Schedule!rate*H127,2),Schedule!rate*H127)))</f>
        <v/>
      </c>
      <c r="G128" s="57" t="str">
        <f t="shared" si="7"/>
        <v/>
      </c>
      <c r="H128" s="57" t="str">
        <f t="shared" si="8"/>
        <v/>
      </c>
    </row>
    <row r="129" ht="12.75" customHeight="1">
      <c r="A129" s="53" t="str">
        <f>IF(H128="","",IF(Schedule!roundOpt,IF(OR(A128&gt;=Schedule!nper,ROUND(H128,2)&lt;=0),"",A128+1),IF(OR(A128&gt;=Schedule!nper,H128&lt;=0),"",A128+1)))</f>
        <v/>
      </c>
      <c r="B129" s="54" t="str">
        <f>IF(A129="","",IF(Schedule!periods_per_year=26,IF(A129=1,Schedule!fpdate,B128+14),IF(Schedule!periods_per_year=52,IF(A129=1,Schedule!fpdate,B128+7),IF(Schedule!periods_per_year=24,IF(A129=1,Schedule!fpdate,IF(Schedule!fpdate=EOMONTH(Schedule!fpdate,0),IF(ISODD(A129),EOMONTH(EDATE(Schedule!fpdate,(A129-1)/2),0),EDATE(DATE(YEAR(Schedule!fpdate),MONTH(Schedule!fpdate)+1,15),(A129-1)/2)),IF(DAY(Schedule!fpdate)=15,IF(ISODD(A129),EDATE(Schedule!fpdate,(A129-1)/2),EOMONTH(EDATE(Schedule!fpdate,(A129-1)/2),0)),IF(DAY(Schedule!fpdate)&lt;=14,IF(ISODD(A129),EDATE(Schedule!fpdate,(A129-1)/2),EDATE(MIN(Schedule!fpdate+15,EOMONTH(Schedule!fpdate,0)),(A129-1)/2)),EDATE(IF(ISODD(A129),Schedule!fpdate,Schedule!fpdate-15),A129/2))))),IF(A129=1,Schedule!fpdate,EDATE(Schedule!fpdate,Schedule!months_per_period*(A129-1)))))))</f>
        <v/>
      </c>
      <c r="C129" s="55" t="str">
        <f>IF(A129="","",IF(Schedule!roundOpt,IF(OR(A129=Schedule!nper,Schedule!payment&gt;ROUND((1+Schedule!rate)*H128,2)),ROUND((1+Schedule!rate)*H128,2),Schedule!payment),IF(OR(A129=Schedule!nper,Schedule!payment&gt;(1+Schedule!rate)*H128),(1+Schedule!rate)*H128,Schedule!payment)))</f>
        <v/>
      </c>
      <c r="D129" s="58"/>
      <c r="E129" s="57"/>
      <c r="F129" s="57" t="str">
        <f>IF(A129="","",IF(AND(A129=1,Schedule!pmtType=1),0,IF(Schedule!roundOpt,ROUND(Schedule!rate*H128,2),Schedule!rate*H128)))</f>
        <v/>
      </c>
      <c r="G129" s="57" t="str">
        <f t="shared" si="7"/>
        <v/>
      </c>
      <c r="H129" s="57" t="str">
        <f t="shared" si="8"/>
        <v/>
      </c>
    </row>
    <row r="130" ht="12.75" customHeight="1">
      <c r="A130" s="53" t="str">
        <f>IF(H129="","",IF(Schedule!roundOpt,IF(OR(A129&gt;=Schedule!nper,ROUND(H129,2)&lt;=0),"",A129+1),IF(OR(A129&gt;=Schedule!nper,H129&lt;=0),"",A129+1)))</f>
        <v/>
      </c>
      <c r="B130" s="54" t="str">
        <f>IF(A130="","",IF(Schedule!periods_per_year=26,IF(A130=1,Schedule!fpdate,B129+14),IF(Schedule!periods_per_year=52,IF(A130=1,Schedule!fpdate,B129+7),IF(Schedule!periods_per_year=24,IF(A130=1,Schedule!fpdate,IF(Schedule!fpdate=EOMONTH(Schedule!fpdate,0),IF(ISODD(A130),EOMONTH(EDATE(Schedule!fpdate,(A130-1)/2),0),EDATE(DATE(YEAR(Schedule!fpdate),MONTH(Schedule!fpdate)+1,15),(A130-1)/2)),IF(DAY(Schedule!fpdate)=15,IF(ISODD(A130),EDATE(Schedule!fpdate,(A130-1)/2),EOMONTH(EDATE(Schedule!fpdate,(A130-1)/2),0)),IF(DAY(Schedule!fpdate)&lt;=14,IF(ISODD(A130),EDATE(Schedule!fpdate,(A130-1)/2),EDATE(MIN(Schedule!fpdate+15,EOMONTH(Schedule!fpdate,0)),(A130-1)/2)),EDATE(IF(ISODD(A130),Schedule!fpdate,Schedule!fpdate-15),A130/2))))),IF(A130=1,Schedule!fpdate,EDATE(Schedule!fpdate,Schedule!months_per_period*(A130-1)))))))</f>
        <v/>
      </c>
      <c r="C130" s="55" t="str">
        <f>IF(A130="","",IF(Schedule!roundOpt,IF(OR(A130=Schedule!nper,Schedule!payment&gt;ROUND((1+Schedule!rate)*H129,2)),ROUND((1+Schedule!rate)*H129,2),Schedule!payment),IF(OR(A130=Schedule!nper,Schedule!payment&gt;(1+Schedule!rate)*H129),(1+Schedule!rate)*H129,Schedule!payment)))</f>
        <v/>
      </c>
      <c r="D130" s="58"/>
      <c r="E130" s="57"/>
      <c r="F130" s="57" t="str">
        <f>IF(A130="","",IF(AND(A130=1,Schedule!pmtType=1),0,IF(Schedule!roundOpt,ROUND(Schedule!rate*H129,2),Schedule!rate*H129)))</f>
        <v/>
      </c>
      <c r="G130" s="57" t="str">
        <f t="shared" si="7"/>
        <v/>
      </c>
      <c r="H130" s="57" t="str">
        <f t="shared" si="8"/>
        <v/>
      </c>
    </row>
    <row r="131" ht="12.75" customHeight="1">
      <c r="A131" s="53" t="str">
        <f>IF(H130="","",IF(Schedule!roundOpt,IF(OR(A130&gt;=Schedule!nper,ROUND(H130,2)&lt;=0),"",A130+1),IF(OR(A130&gt;=Schedule!nper,H130&lt;=0),"",A130+1)))</f>
        <v/>
      </c>
      <c r="B131" s="54" t="str">
        <f>IF(A131="","",IF(Schedule!periods_per_year=26,IF(A131=1,Schedule!fpdate,B130+14),IF(Schedule!periods_per_year=52,IF(A131=1,Schedule!fpdate,B130+7),IF(Schedule!periods_per_year=24,IF(A131=1,Schedule!fpdate,IF(Schedule!fpdate=EOMONTH(Schedule!fpdate,0),IF(ISODD(A131),EOMONTH(EDATE(Schedule!fpdate,(A131-1)/2),0),EDATE(DATE(YEAR(Schedule!fpdate),MONTH(Schedule!fpdate)+1,15),(A131-1)/2)),IF(DAY(Schedule!fpdate)=15,IF(ISODD(A131),EDATE(Schedule!fpdate,(A131-1)/2),EOMONTH(EDATE(Schedule!fpdate,(A131-1)/2),0)),IF(DAY(Schedule!fpdate)&lt;=14,IF(ISODD(A131),EDATE(Schedule!fpdate,(A131-1)/2),EDATE(MIN(Schedule!fpdate+15,EOMONTH(Schedule!fpdate,0)),(A131-1)/2)),EDATE(IF(ISODD(A131),Schedule!fpdate,Schedule!fpdate-15),A131/2))))),IF(A131=1,Schedule!fpdate,EDATE(Schedule!fpdate,Schedule!months_per_period*(A131-1)))))))</f>
        <v/>
      </c>
      <c r="C131" s="55" t="str">
        <f>IF(A131="","",IF(Schedule!roundOpt,IF(OR(A131=Schedule!nper,Schedule!payment&gt;ROUND((1+Schedule!rate)*H130,2)),ROUND((1+Schedule!rate)*H130,2),Schedule!payment),IF(OR(A131=Schedule!nper,Schedule!payment&gt;(1+Schedule!rate)*H130),(1+Schedule!rate)*H130,Schedule!payment)))</f>
        <v/>
      </c>
      <c r="D131" s="58"/>
      <c r="E131" s="57"/>
      <c r="F131" s="57" t="str">
        <f>IF(A131="","",IF(AND(A131=1,Schedule!pmtType=1),0,IF(Schedule!roundOpt,ROUND(Schedule!rate*H130,2),Schedule!rate*H130)))</f>
        <v/>
      </c>
      <c r="G131" s="57" t="str">
        <f t="shared" si="7"/>
        <v/>
      </c>
      <c r="H131" s="57" t="str">
        <f t="shared" si="8"/>
        <v/>
      </c>
    </row>
    <row r="132" ht="12.75" customHeight="1">
      <c r="A132" s="53" t="str">
        <f>IF(H131="","",IF(Schedule!roundOpt,IF(OR(A131&gt;=Schedule!nper,ROUND(H131,2)&lt;=0),"",A131+1),IF(OR(A131&gt;=Schedule!nper,H131&lt;=0),"",A131+1)))</f>
        <v/>
      </c>
      <c r="B132" s="54" t="str">
        <f>IF(A132="","",IF(Schedule!periods_per_year=26,IF(A132=1,Schedule!fpdate,B131+14),IF(Schedule!periods_per_year=52,IF(A132=1,Schedule!fpdate,B131+7),IF(Schedule!periods_per_year=24,IF(A132=1,Schedule!fpdate,IF(Schedule!fpdate=EOMONTH(Schedule!fpdate,0),IF(ISODD(A132),EOMONTH(EDATE(Schedule!fpdate,(A132-1)/2),0),EDATE(DATE(YEAR(Schedule!fpdate),MONTH(Schedule!fpdate)+1,15),(A132-1)/2)),IF(DAY(Schedule!fpdate)=15,IF(ISODD(A132),EDATE(Schedule!fpdate,(A132-1)/2),EOMONTH(EDATE(Schedule!fpdate,(A132-1)/2),0)),IF(DAY(Schedule!fpdate)&lt;=14,IF(ISODD(A132),EDATE(Schedule!fpdate,(A132-1)/2),EDATE(MIN(Schedule!fpdate+15,EOMONTH(Schedule!fpdate,0)),(A132-1)/2)),EDATE(IF(ISODD(A132),Schedule!fpdate,Schedule!fpdate-15),A132/2))))),IF(A132=1,Schedule!fpdate,EDATE(Schedule!fpdate,Schedule!months_per_period*(A132-1)))))))</f>
        <v/>
      </c>
      <c r="C132" s="55" t="str">
        <f>IF(A132="","",IF(Schedule!roundOpt,IF(OR(A132=Schedule!nper,Schedule!payment&gt;ROUND((1+Schedule!rate)*H131,2)),ROUND((1+Schedule!rate)*H131,2),Schedule!payment),IF(OR(A132=Schedule!nper,Schedule!payment&gt;(1+Schedule!rate)*H131),(1+Schedule!rate)*H131,Schedule!payment)))</f>
        <v/>
      </c>
      <c r="D132" s="58"/>
      <c r="E132" s="57"/>
      <c r="F132" s="57" t="str">
        <f>IF(A132="","",IF(AND(A132=1,Schedule!pmtType=1),0,IF(Schedule!roundOpt,ROUND(Schedule!rate*H131,2),Schedule!rate*H131)))</f>
        <v/>
      </c>
      <c r="G132" s="57" t="str">
        <f t="shared" si="7"/>
        <v/>
      </c>
      <c r="H132" s="57" t="str">
        <f t="shared" si="8"/>
        <v/>
      </c>
    </row>
    <row r="133" ht="12.75" customHeight="1">
      <c r="A133" s="53" t="str">
        <f>IF(H132="","",IF(Schedule!roundOpt,IF(OR(A132&gt;=Schedule!nper,ROUND(H132,2)&lt;=0),"",A132+1),IF(OR(A132&gt;=Schedule!nper,H132&lt;=0),"",A132+1)))</f>
        <v/>
      </c>
      <c r="B133" s="54" t="str">
        <f>IF(A133="","",IF(Schedule!periods_per_year=26,IF(A133=1,Schedule!fpdate,B132+14),IF(Schedule!periods_per_year=52,IF(A133=1,Schedule!fpdate,B132+7),IF(Schedule!periods_per_year=24,IF(A133=1,Schedule!fpdate,IF(Schedule!fpdate=EOMONTH(Schedule!fpdate,0),IF(ISODD(A133),EOMONTH(EDATE(Schedule!fpdate,(A133-1)/2),0),EDATE(DATE(YEAR(Schedule!fpdate),MONTH(Schedule!fpdate)+1,15),(A133-1)/2)),IF(DAY(Schedule!fpdate)=15,IF(ISODD(A133),EDATE(Schedule!fpdate,(A133-1)/2),EOMONTH(EDATE(Schedule!fpdate,(A133-1)/2),0)),IF(DAY(Schedule!fpdate)&lt;=14,IF(ISODD(A133),EDATE(Schedule!fpdate,(A133-1)/2),EDATE(MIN(Schedule!fpdate+15,EOMONTH(Schedule!fpdate,0)),(A133-1)/2)),EDATE(IF(ISODD(A133),Schedule!fpdate,Schedule!fpdate-15),A133/2))))),IF(A133=1,Schedule!fpdate,EDATE(Schedule!fpdate,Schedule!months_per_period*(A133-1)))))))</f>
        <v/>
      </c>
      <c r="C133" s="55" t="str">
        <f>IF(A133="","",IF(Schedule!roundOpt,IF(OR(A133=Schedule!nper,Schedule!payment&gt;ROUND((1+Schedule!rate)*H132,2)),ROUND((1+Schedule!rate)*H132,2),Schedule!payment),IF(OR(A133=Schedule!nper,Schedule!payment&gt;(1+Schedule!rate)*H132),(1+Schedule!rate)*H132,Schedule!payment)))</f>
        <v/>
      </c>
      <c r="D133" s="58"/>
      <c r="E133" s="57"/>
      <c r="F133" s="57" t="str">
        <f>IF(A133="","",IF(AND(A133=1,Schedule!pmtType=1),0,IF(Schedule!roundOpt,ROUND(Schedule!rate*H132,2),Schedule!rate*H132)))</f>
        <v/>
      </c>
      <c r="G133" s="57" t="str">
        <f t="shared" si="7"/>
        <v/>
      </c>
      <c r="H133" s="57" t="str">
        <f t="shared" si="8"/>
        <v/>
      </c>
    </row>
    <row r="134" ht="12.75" customHeight="1">
      <c r="A134" s="53" t="str">
        <f>IF(H133="","",IF(Schedule!roundOpt,IF(OR(A133&gt;=Schedule!nper,ROUND(H133,2)&lt;=0),"",A133+1),IF(OR(A133&gt;=Schedule!nper,H133&lt;=0),"",A133+1)))</f>
        <v/>
      </c>
      <c r="B134" s="54" t="str">
        <f>IF(A134="","",IF(Schedule!periods_per_year=26,IF(A134=1,Schedule!fpdate,B133+14),IF(Schedule!periods_per_year=52,IF(A134=1,Schedule!fpdate,B133+7),IF(Schedule!periods_per_year=24,IF(A134=1,Schedule!fpdate,IF(Schedule!fpdate=EOMONTH(Schedule!fpdate,0),IF(ISODD(A134),EOMONTH(EDATE(Schedule!fpdate,(A134-1)/2),0),EDATE(DATE(YEAR(Schedule!fpdate),MONTH(Schedule!fpdate)+1,15),(A134-1)/2)),IF(DAY(Schedule!fpdate)=15,IF(ISODD(A134),EDATE(Schedule!fpdate,(A134-1)/2),EOMONTH(EDATE(Schedule!fpdate,(A134-1)/2),0)),IF(DAY(Schedule!fpdate)&lt;=14,IF(ISODD(A134),EDATE(Schedule!fpdate,(A134-1)/2),EDATE(MIN(Schedule!fpdate+15,EOMONTH(Schedule!fpdate,0)),(A134-1)/2)),EDATE(IF(ISODD(A134),Schedule!fpdate,Schedule!fpdate-15),A134/2))))),IF(A134=1,Schedule!fpdate,EDATE(Schedule!fpdate,Schedule!months_per_period*(A134-1)))))))</f>
        <v/>
      </c>
      <c r="C134" s="55" t="str">
        <f>IF(A134="","",IF(Schedule!roundOpt,IF(OR(A134=Schedule!nper,Schedule!payment&gt;ROUND((1+Schedule!rate)*H133,2)),ROUND((1+Schedule!rate)*H133,2),Schedule!payment),IF(OR(A134=Schedule!nper,Schedule!payment&gt;(1+Schedule!rate)*H133),(1+Schedule!rate)*H133,Schedule!payment)))</f>
        <v/>
      </c>
      <c r="D134" s="58"/>
      <c r="E134" s="57"/>
      <c r="F134" s="57" t="str">
        <f>IF(A134="","",IF(AND(A134=1,Schedule!pmtType=1),0,IF(Schedule!roundOpt,ROUND(Schedule!rate*H133,2),Schedule!rate*H133)))</f>
        <v/>
      </c>
      <c r="G134" s="57" t="str">
        <f t="shared" si="7"/>
        <v/>
      </c>
      <c r="H134" s="57" t="str">
        <f t="shared" si="8"/>
        <v/>
      </c>
    </row>
    <row r="135" ht="12.75" customHeight="1">
      <c r="A135" s="53" t="str">
        <f>IF(H134="","",IF(Schedule!roundOpt,IF(OR(A134&gt;=Schedule!nper,ROUND(H134,2)&lt;=0),"",A134+1),IF(OR(A134&gt;=Schedule!nper,H134&lt;=0),"",A134+1)))</f>
        <v/>
      </c>
      <c r="B135" s="54" t="str">
        <f>IF(A135="","",IF(Schedule!periods_per_year=26,IF(A135=1,Schedule!fpdate,B134+14),IF(Schedule!periods_per_year=52,IF(A135=1,Schedule!fpdate,B134+7),IF(Schedule!periods_per_year=24,IF(A135=1,Schedule!fpdate,IF(Schedule!fpdate=EOMONTH(Schedule!fpdate,0),IF(ISODD(A135),EOMONTH(EDATE(Schedule!fpdate,(A135-1)/2),0),EDATE(DATE(YEAR(Schedule!fpdate),MONTH(Schedule!fpdate)+1,15),(A135-1)/2)),IF(DAY(Schedule!fpdate)=15,IF(ISODD(A135),EDATE(Schedule!fpdate,(A135-1)/2),EOMONTH(EDATE(Schedule!fpdate,(A135-1)/2),0)),IF(DAY(Schedule!fpdate)&lt;=14,IF(ISODD(A135),EDATE(Schedule!fpdate,(A135-1)/2),EDATE(MIN(Schedule!fpdate+15,EOMONTH(Schedule!fpdate,0)),(A135-1)/2)),EDATE(IF(ISODD(A135),Schedule!fpdate,Schedule!fpdate-15),A135/2))))),IF(A135=1,Schedule!fpdate,EDATE(Schedule!fpdate,Schedule!months_per_period*(A135-1)))))))</f>
        <v/>
      </c>
      <c r="C135" s="55" t="str">
        <f>IF(A135="","",IF(Schedule!roundOpt,IF(OR(A135=Schedule!nper,Schedule!payment&gt;ROUND((1+Schedule!rate)*H134,2)),ROUND((1+Schedule!rate)*H134,2),Schedule!payment),IF(OR(A135=Schedule!nper,Schedule!payment&gt;(1+Schedule!rate)*H134),(1+Schedule!rate)*H134,Schedule!payment)))</f>
        <v/>
      </c>
      <c r="D135" s="58"/>
      <c r="E135" s="57"/>
      <c r="F135" s="57" t="str">
        <f>IF(A135="","",IF(AND(A135=1,Schedule!pmtType=1),0,IF(Schedule!roundOpt,ROUND(Schedule!rate*H134,2),Schedule!rate*H134)))</f>
        <v/>
      </c>
      <c r="G135" s="57" t="str">
        <f t="shared" si="7"/>
        <v/>
      </c>
      <c r="H135" s="57" t="str">
        <f t="shared" si="8"/>
        <v/>
      </c>
    </row>
    <row r="136" ht="12.75" customHeight="1">
      <c r="A136" s="53" t="str">
        <f>IF(H135="","",IF(Schedule!roundOpt,IF(OR(A135&gt;=Schedule!nper,ROUND(H135,2)&lt;=0),"",A135+1),IF(OR(A135&gt;=Schedule!nper,H135&lt;=0),"",A135+1)))</f>
        <v/>
      </c>
      <c r="B136" s="54" t="str">
        <f>IF(A136="","",IF(Schedule!periods_per_year=26,IF(A136=1,Schedule!fpdate,B135+14),IF(Schedule!periods_per_year=52,IF(A136=1,Schedule!fpdate,B135+7),IF(Schedule!periods_per_year=24,IF(A136=1,Schedule!fpdate,IF(Schedule!fpdate=EOMONTH(Schedule!fpdate,0),IF(ISODD(A136),EOMONTH(EDATE(Schedule!fpdate,(A136-1)/2),0),EDATE(DATE(YEAR(Schedule!fpdate),MONTH(Schedule!fpdate)+1,15),(A136-1)/2)),IF(DAY(Schedule!fpdate)=15,IF(ISODD(A136),EDATE(Schedule!fpdate,(A136-1)/2),EOMONTH(EDATE(Schedule!fpdate,(A136-1)/2),0)),IF(DAY(Schedule!fpdate)&lt;=14,IF(ISODD(A136),EDATE(Schedule!fpdate,(A136-1)/2),EDATE(MIN(Schedule!fpdate+15,EOMONTH(Schedule!fpdate,0)),(A136-1)/2)),EDATE(IF(ISODD(A136),Schedule!fpdate,Schedule!fpdate-15),A136/2))))),IF(A136=1,Schedule!fpdate,EDATE(Schedule!fpdate,Schedule!months_per_period*(A136-1)))))))</f>
        <v/>
      </c>
      <c r="C136" s="55" t="str">
        <f>IF(A136="","",IF(Schedule!roundOpt,IF(OR(A136=Schedule!nper,Schedule!payment&gt;ROUND((1+Schedule!rate)*H135,2)),ROUND((1+Schedule!rate)*H135,2),Schedule!payment),IF(OR(A136=Schedule!nper,Schedule!payment&gt;(1+Schedule!rate)*H135),(1+Schedule!rate)*H135,Schedule!payment)))</f>
        <v/>
      </c>
      <c r="D136" s="58"/>
      <c r="E136" s="57"/>
      <c r="F136" s="57" t="str">
        <f>IF(A136="","",IF(AND(A136=1,Schedule!pmtType=1),0,IF(Schedule!roundOpt,ROUND(Schedule!rate*H135,2),Schedule!rate*H135)))</f>
        <v/>
      </c>
      <c r="G136" s="57" t="str">
        <f t="shared" si="7"/>
        <v/>
      </c>
      <c r="H136" s="57" t="str">
        <f t="shared" si="8"/>
        <v/>
      </c>
    </row>
    <row r="137" ht="12.75" customHeight="1">
      <c r="A137" s="53" t="str">
        <f>IF(H136="","",IF(Schedule!roundOpt,IF(OR(A136&gt;=Schedule!nper,ROUND(H136,2)&lt;=0),"",A136+1),IF(OR(A136&gt;=Schedule!nper,H136&lt;=0),"",A136+1)))</f>
        <v/>
      </c>
      <c r="B137" s="54" t="str">
        <f>IF(A137="","",IF(Schedule!periods_per_year=26,IF(A137=1,Schedule!fpdate,B136+14),IF(Schedule!periods_per_year=52,IF(A137=1,Schedule!fpdate,B136+7),IF(Schedule!periods_per_year=24,IF(A137=1,Schedule!fpdate,IF(Schedule!fpdate=EOMONTH(Schedule!fpdate,0),IF(ISODD(A137),EOMONTH(EDATE(Schedule!fpdate,(A137-1)/2),0),EDATE(DATE(YEAR(Schedule!fpdate),MONTH(Schedule!fpdate)+1,15),(A137-1)/2)),IF(DAY(Schedule!fpdate)=15,IF(ISODD(A137),EDATE(Schedule!fpdate,(A137-1)/2),EOMONTH(EDATE(Schedule!fpdate,(A137-1)/2),0)),IF(DAY(Schedule!fpdate)&lt;=14,IF(ISODD(A137),EDATE(Schedule!fpdate,(A137-1)/2),EDATE(MIN(Schedule!fpdate+15,EOMONTH(Schedule!fpdate,0)),(A137-1)/2)),EDATE(IF(ISODD(A137),Schedule!fpdate,Schedule!fpdate-15),A137/2))))),IF(A137=1,Schedule!fpdate,EDATE(Schedule!fpdate,Schedule!months_per_period*(A137-1)))))))</f>
        <v/>
      </c>
      <c r="C137" s="55" t="str">
        <f>IF(A137="","",IF(Schedule!roundOpt,IF(OR(A137=Schedule!nper,Schedule!payment&gt;ROUND((1+Schedule!rate)*H136,2)),ROUND((1+Schedule!rate)*H136,2),Schedule!payment),IF(OR(A137=Schedule!nper,Schedule!payment&gt;(1+Schedule!rate)*H136),(1+Schedule!rate)*H136,Schedule!payment)))</f>
        <v/>
      </c>
      <c r="D137" s="58"/>
      <c r="E137" s="57"/>
      <c r="F137" s="57" t="str">
        <f>IF(A137="","",IF(AND(A137=1,Schedule!pmtType=1),0,IF(Schedule!roundOpt,ROUND(Schedule!rate*H136,2),Schedule!rate*H136)))</f>
        <v/>
      </c>
      <c r="G137" s="57" t="str">
        <f t="shared" si="7"/>
        <v/>
      </c>
      <c r="H137" s="57" t="str">
        <f t="shared" si="8"/>
        <v/>
      </c>
    </row>
    <row r="138" ht="12.75" customHeight="1">
      <c r="A138" s="53" t="str">
        <f>IF(H137="","",IF(Schedule!roundOpt,IF(OR(A137&gt;=Schedule!nper,ROUND(H137,2)&lt;=0),"",A137+1),IF(OR(A137&gt;=Schedule!nper,H137&lt;=0),"",A137+1)))</f>
        <v/>
      </c>
      <c r="B138" s="54" t="str">
        <f>IF(A138="","",IF(Schedule!periods_per_year=26,IF(A138=1,Schedule!fpdate,B137+14),IF(Schedule!periods_per_year=52,IF(A138=1,Schedule!fpdate,B137+7),IF(Schedule!periods_per_year=24,IF(A138=1,Schedule!fpdate,IF(Schedule!fpdate=EOMONTH(Schedule!fpdate,0),IF(ISODD(A138),EOMONTH(EDATE(Schedule!fpdate,(A138-1)/2),0),EDATE(DATE(YEAR(Schedule!fpdate),MONTH(Schedule!fpdate)+1,15),(A138-1)/2)),IF(DAY(Schedule!fpdate)=15,IF(ISODD(A138),EDATE(Schedule!fpdate,(A138-1)/2),EOMONTH(EDATE(Schedule!fpdate,(A138-1)/2),0)),IF(DAY(Schedule!fpdate)&lt;=14,IF(ISODD(A138),EDATE(Schedule!fpdate,(A138-1)/2),EDATE(MIN(Schedule!fpdate+15,EOMONTH(Schedule!fpdate,0)),(A138-1)/2)),EDATE(IF(ISODD(A138),Schedule!fpdate,Schedule!fpdate-15),A138/2))))),IF(A138=1,Schedule!fpdate,EDATE(Schedule!fpdate,Schedule!months_per_period*(A138-1)))))))</f>
        <v/>
      </c>
      <c r="C138" s="55" t="str">
        <f>IF(A138="","",IF(Schedule!roundOpt,IF(OR(A138=Schedule!nper,Schedule!payment&gt;ROUND((1+Schedule!rate)*H137,2)),ROUND((1+Schedule!rate)*H137,2),Schedule!payment),IF(OR(A138=Schedule!nper,Schedule!payment&gt;(1+Schedule!rate)*H137),(1+Schedule!rate)*H137,Schedule!payment)))</f>
        <v/>
      </c>
      <c r="D138" s="58"/>
      <c r="E138" s="57"/>
      <c r="F138" s="57" t="str">
        <f>IF(A138="","",IF(AND(A138=1,Schedule!pmtType=1),0,IF(Schedule!roundOpt,ROUND(Schedule!rate*H137,2),Schedule!rate*H137)))</f>
        <v/>
      </c>
      <c r="G138" s="57" t="str">
        <f t="shared" si="7"/>
        <v/>
      </c>
      <c r="H138" s="57" t="str">
        <f t="shared" si="8"/>
        <v/>
      </c>
    </row>
    <row r="139" ht="12.75" customHeight="1">
      <c r="A139" s="53" t="str">
        <f>IF(H138="","",IF(Schedule!roundOpt,IF(OR(A138&gt;=Schedule!nper,ROUND(H138,2)&lt;=0),"",A138+1),IF(OR(A138&gt;=Schedule!nper,H138&lt;=0),"",A138+1)))</f>
        <v/>
      </c>
      <c r="B139" s="54" t="str">
        <f>IF(A139="","",IF(Schedule!periods_per_year=26,IF(A139=1,Schedule!fpdate,B138+14),IF(Schedule!periods_per_year=52,IF(A139=1,Schedule!fpdate,B138+7),IF(Schedule!periods_per_year=24,IF(A139=1,Schedule!fpdate,IF(Schedule!fpdate=EOMONTH(Schedule!fpdate,0),IF(ISODD(A139),EOMONTH(EDATE(Schedule!fpdate,(A139-1)/2),0),EDATE(DATE(YEAR(Schedule!fpdate),MONTH(Schedule!fpdate)+1,15),(A139-1)/2)),IF(DAY(Schedule!fpdate)=15,IF(ISODD(A139),EDATE(Schedule!fpdate,(A139-1)/2),EOMONTH(EDATE(Schedule!fpdate,(A139-1)/2),0)),IF(DAY(Schedule!fpdate)&lt;=14,IF(ISODD(A139),EDATE(Schedule!fpdate,(A139-1)/2),EDATE(MIN(Schedule!fpdate+15,EOMONTH(Schedule!fpdate,0)),(A139-1)/2)),EDATE(IF(ISODD(A139),Schedule!fpdate,Schedule!fpdate-15),A139/2))))),IF(A139=1,Schedule!fpdate,EDATE(Schedule!fpdate,Schedule!months_per_period*(A139-1)))))))</f>
        <v/>
      </c>
      <c r="C139" s="55" t="str">
        <f>IF(A139="","",IF(Schedule!roundOpt,IF(OR(A139=Schedule!nper,Schedule!payment&gt;ROUND((1+Schedule!rate)*H138,2)),ROUND((1+Schedule!rate)*H138,2),Schedule!payment),IF(OR(A139=Schedule!nper,Schedule!payment&gt;(1+Schedule!rate)*H138),(1+Schedule!rate)*H138,Schedule!payment)))</f>
        <v/>
      </c>
      <c r="D139" s="58"/>
      <c r="E139" s="57"/>
      <c r="F139" s="57" t="str">
        <f>IF(A139="","",IF(AND(A139=1,Schedule!pmtType=1),0,IF(Schedule!roundOpt,ROUND(Schedule!rate*H138,2),Schedule!rate*H138)))</f>
        <v/>
      </c>
      <c r="G139" s="57" t="str">
        <f t="shared" si="7"/>
        <v/>
      </c>
      <c r="H139" s="57" t="str">
        <f t="shared" si="8"/>
        <v/>
      </c>
    </row>
    <row r="140" ht="12.75" customHeight="1">
      <c r="A140" s="53" t="str">
        <f>IF(H139="","",IF(Schedule!roundOpt,IF(OR(A139&gt;=Schedule!nper,ROUND(H139,2)&lt;=0),"",A139+1),IF(OR(A139&gt;=Schedule!nper,H139&lt;=0),"",A139+1)))</f>
        <v/>
      </c>
      <c r="B140" s="54" t="str">
        <f>IF(A140="","",IF(Schedule!periods_per_year=26,IF(A140=1,Schedule!fpdate,B139+14),IF(Schedule!periods_per_year=52,IF(A140=1,Schedule!fpdate,B139+7),IF(Schedule!periods_per_year=24,IF(A140=1,Schedule!fpdate,IF(Schedule!fpdate=EOMONTH(Schedule!fpdate,0),IF(ISODD(A140),EOMONTH(EDATE(Schedule!fpdate,(A140-1)/2),0),EDATE(DATE(YEAR(Schedule!fpdate),MONTH(Schedule!fpdate)+1,15),(A140-1)/2)),IF(DAY(Schedule!fpdate)=15,IF(ISODD(A140),EDATE(Schedule!fpdate,(A140-1)/2),EOMONTH(EDATE(Schedule!fpdate,(A140-1)/2),0)),IF(DAY(Schedule!fpdate)&lt;=14,IF(ISODD(A140),EDATE(Schedule!fpdate,(A140-1)/2),EDATE(MIN(Schedule!fpdate+15,EOMONTH(Schedule!fpdate,0)),(A140-1)/2)),EDATE(IF(ISODD(A140),Schedule!fpdate,Schedule!fpdate-15),A140/2))))),IF(A140=1,Schedule!fpdate,EDATE(Schedule!fpdate,Schedule!months_per_period*(A140-1)))))))</f>
        <v/>
      </c>
      <c r="C140" s="55" t="str">
        <f>IF(A140="","",IF(Schedule!roundOpt,IF(OR(A140=Schedule!nper,Schedule!payment&gt;ROUND((1+Schedule!rate)*H139,2)),ROUND((1+Schedule!rate)*H139,2),Schedule!payment),IF(OR(A140=Schedule!nper,Schedule!payment&gt;(1+Schedule!rate)*H139),(1+Schedule!rate)*H139,Schedule!payment)))</f>
        <v/>
      </c>
      <c r="D140" s="58"/>
      <c r="E140" s="57"/>
      <c r="F140" s="57" t="str">
        <f>IF(A140="","",IF(AND(A140=1,Schedule!pmtType=1),0,IF(Schedule!roundOpt,ROUND(Schedule!rate*H139,2),Schedule!rate*H139)))</f>
        <v/>
      </c>
      <c r="G140" s="57" t="str">
        <f t="shared" si="7"/>
        <v/>
      </c>
      <c r="H140" s="57" t="str">
        <f t="shared" si="8"/>
        <v/>
      </c>
    </row>
    <row r="141" ht="12.75" customHeight="1">
      <c r="A141" s="53" t="str">
        <f>IF(H140="","",IF(Schedule!roundOpt,IF(OR(A140&gt;=Schedule!nper,ROUND(H140,2)&lt;=0),"",A140+1),IF(OR(A140&gt;=Schedule!nper,H140&lt;=0),"",A140+1)))</f>
        <v/>
      </c>
      <c r="B141" s="54" t="str">
        <f>IF(A141="","",IF(Schedule!periods_per_year=26,IF(A141=1,Schedule!fpdate,B140+14),IF(Schedule!periods_per_year=52,IF(A141=1,Schedule!fpdate,B140+7),IF(Schedule!periods_per_year=24,IF(A141=1,Schedule!fpdate,IF(Schedule!fpdate=EOMONTH(Schedule!fpdate,0),IF(ISODD(A141),EOMONTH(EDATE(Schedule!fpdate,(A141-1)/2),0),EDATE(DATE(YEAR(Schedule!fpdate),MONTH(Schedule!fpdate)+1,15),(A141-1)/2)),IF(DAY(Schedule!fpdate)=15,IF(ISODD(A141),EDATE(Schedule!fpdate,(A141-1)/2),EOMONTH(EDATE(Schedule!fpdate,(A141-1)/2),0)),IF(DAY(Schedule!fpdate)&lt;=14,IF(ISODD(A141),EDATE(Schedule!fpdate,(A141-1)/2),EDATE(MIN(Schedule!fpdate+15,EOMONTH(Schedule!fpdate,0)),(A141-1)/2)),EDATE(IF(ISODD(A141),Schedule!fpdate,Schedule!fpdate-15),A141/2))))),IF(A141=1,Schedule!fpdate,EDATE(Schedule!fpdate,Schedule!months_per_period*(A141-1)))))))</f>
        <v/>
      </c>
      <c r="C141" s="55" t="str">
        <f>IF(A141="","",IF(Schedule!roundOpt,IF(OR(A141=Schedule!nper,Schedule!payment&gt;ROUND((1+Schedule!rate)*H140,2)),ROUND((1+Schedule!rate)*H140,2),Schedule!payment),IF(OR(A141=Schedule!nper,Schedule!payment&gt;(1+Schedule!rate)*H140),(1+Schedule!rate)*H140,Schedule!payment)))</f>
        <v/>
      </c>
      <c r="D141" s="58"/>
      <c r="E141" s="57"/>
      <c r="F141" s="57" t="str">
        <f>IF(A141="","",IF(AND(A141=1,Schedule!pmtType=1),0,IF(Schedule!roundOpt,ROUND(Schedule!rate*H140,2),Schedule!rate*H140)))</f>
        <v/>
      </c>
      <c r="G141" s="57" t="str">
        <f t="shared" si="7"/>
        <v/>
      </c>
      <c r="H141" s="57" t="str">
        <f t="shared" si="8"/>
        <v/>
      </c>
    </row>
    <row r="142" ht="12.75" customHeight="1">
      <c r="A142" s="53" t="str">
        <f>IF(H141="","",IF(Schedule!roundOpt,IF(OR(A141&gt;=Schedule!nper,ROUND(H141,2)&lt;=0),"",A141+1),IF(OR(A141&gt;=Schedule!nper,H141&lt;=0),"",A141+1)))</f>
        <v/>
      </c>
      <c r="B142" s="54" t="str">
        <f>IF(A142="","",IF(Schedule!periods_per_year=26,IF(A142=1,Schedule!fpdate,B141+14),IF(Schedule!periods_per_year=52,IF(A142=1,Schedule!fpdate,B141+7),IF(Schedule!periods_per_year=24,IF(A142=1,Schedule!fpdate,IF(Schedule!fpdate=EOMONTH(Schedule!fpdate,0),IF(ISODD(A142),EOMONTH(EDATE(Schedule!fpdate,(A142-1)/2),0),EDATE(DATE(YEAR(Schedule!fpdate),MONTH(Schedule!fpdate)+1,15),(A142-1)/2)),IF(DAY(Schedule!fpdate)=15,IF(ISODD(A142),EDATE(Schedule!fpdate,(A142-1)/2),EOMONTH(EDATE(Schedule!fpdate,(A142-1)/2),0)),IF(DAY(Schedule!fpdate)&lt;=14,IF(ISODD(A142),EDATE(Schedule!fpdate,(A142-1)/2),EDATE(MIN(Schedule!fpdate+15,EOMONTH(Schedule!fpdate,0)),(A142-1)/2)),EDATE(IF(ISODD(A142),Schedule!fpdate,Schedule!fpdate-15),A142/2))))),IF(A142=1,Schedule!fpdate,EDATE(Schedule!fpdate,Schedule!months_per_period*(A142-1)))))))</f>
        <v/>
      </c>
      <c r="C142" s="55" t="str">
        <f>IF(A142="","",IF(Schedule!roundOpt,IF(OR(A142=Schedule!nper,Schedule!payment&gt;ROUND((1+Schedule!rate)*H141,2)),ROUND((1+Schedule!rate)*H141,2),Schedule!payment),IF(OR(A142=Schedule!nper,Schedule!payment&gt;(1+Schedule!rate)*H141),(1+Schedule!rate)*H141,Schedule!payment)))</f>
        <v/>
      </c>
      <c r="D142" s="58"/>
      <c r="E142" s="57"/>
      <c r="F142" s="57" t="str">
        <f>IF(A142="","",IF(AND(A142=1,Schedule!pmtType=1),0,IF(Schedule!roundOpt,ROUND(Schedule!rate*H141,2),Schedule!rate*H141)))</f>
        <v/>
      </c>
      <c r="G142" s="57" t="str">
        <f t="shared" si="7"/>
        <v/>
      </c>
      <c r="H142" s="57" t="str">
        <f t="shared" si="8"/>
        <v/>
      </c>
    </row>
    <row r="143" ht="12.75" customHeight="1">
      <c r="A143" s="53" t="str">
        <f>IF(H142="","",IF(Schedule!roundOpt,IF(OR(A142&gt;=Schedule!nper,ROUND(H142,2)&lt;=0),"",A142+1),IF(OR(A142&gt;=Schedule!nper,H142&lt;=0),"",A142+1)))</f>
        <v/>
      </c>
      <c r="B143" s="54" t="str">
        <f>IF(A143="","",IF(Schedule!periods_per_year=26,IF(A143=1,Schedule!fpdate,B142+14),IF(Schedule!periods_per_year=52,IF(A143=1,Schedule!fpdate,B142+7),IF(Schedule!periods_per_year=24,IF(A143=1,Schedule!fpdate,IF(Schedule!fpdate=EOMONTH(Schedule!fpdate,0),IF(ISODD(A143),EOMONTH(EDATE(Schedule!fpdate,(A143-1)/2),0),EDATE(DATE(YEAR(Schedule!fpdate),MONTH(Schedule!fpdate)+1,15),(A143-1)/2)),IF(DAY(Schedule!fpdate)=15,IF(ISODD(A143),EDATE(Schedule!fpdate,(A143-1)/2),EOMONTH(EDATE(Schedule!fpdate,(A143-1)/2),0)),IF(DAY(Schedule!fpdate)&lt;=14,IF(ISODD(A143),EDATE(Schedule!fpdate,(A143-1)/2),EDATE(MIN(Schedule!fpdate+15,EOMONTH(Schedule!fpdate,0)),(A143-1)/2)),EDATE(IF(ISODD(A143),Schedule!fpdate,Schedule!fpdate-15),A143/2))))),IF(A143=1,Schedule!fpdate,EDATE(Schedule!fpdate,Schedule!months_per_period*(A143-1)))))))</f>
        <v/>
      </c>
      <c r="C143" s="55" t="str">
        <f>IF(A143="","",IF(Schedule!roundOpt,IF(OR(A143=Schedule!nper,Schedule!payment&gt;ROUND((1+Schedule!rate)*H142,2)),ROUND((1+Schedule!rate)*H142,2),Schedule!payment),IF(OR(A143=Schedule!nper,Schedule!payment&gt;(1+Schedule!rate)*H142),(1+Schedule!rate)*H142,Schedule!payment)))</f>
        <v/>
      </c>
      <c r="D143" s="58"/>
      <c r="E143" s="57"/>
      <c r="F143" s="57" t="str">
        <f>IF(A143="","",IF(AND(A143=1,Schedule!pmtType=1),0,IF(Schedule!roundOpt,ROUND(Schedule!rate*H142,2),Schedule!rate*H142)))</f>
        <v/>
      </c>
      <c r="G143" s="57" t="str">
        <f t="shared" si="7"/>
        <v/>
      </c>
      <c r="H143" s="57" t="str">
        <f t="shared" si="8"/>
        <v/>
      </c>
    </row>
    <row r="144" ht="12.75" customHeight="1">
      <c r="A144" s="53" t="str">
        <f>IF(H143="","",IF(Schedule!roundOpt,IF(OR(A143&gt;=Schedule!nper,ROUND(H143,2)&lt;=0),"",A143+1),IF(OR(A143&gt;=Schedule!nper,H143&lt;=0),"",A143+1)))</f>
        <v/>
      </c>
      <c r="B144" s="54" t="str">
        <f>IF(A144="","",IF(Schedule!periods_per_year=26,IF(A144=1,Schedule!fpdate,B143+14),IF(Schedule!periods_per_year=52,IF(A144=1,Schedule!fpdate,B143+7),IF(Schedule!periods_per_year=24,IF(A144=1,Schedule!fpdate,IF(Schedule!fpdate=EOMONTH(Schedule!fpdate,0),IF(ISODD(A144),EOMONTH(EDATE(Schedule!fpdate,(A144-1)/2),0),EDATE(DATE(YEAR(Schedule!fpdate),MONTH(Schedule!fpdate)+1,15),(A144-1)/2)),IF(DAY(Schedule!fpdate)=15,IF(ISODD(A144),EDATE(Schedule!fpdate,(A144-1)/2),EOMONTH(EDATE(Schedule!fpdate,(A144-1)/2),0)),IF(DAY(Schedule!fpdate)&lt;=14,IF(ISODD(A144),EDATE(Schedule!fpdate,(A144-1)/2),EDATE(MIN(Schedule!fpdate+15,EOMONTH(Schedule!fpdate,0)),(A144-1)/2)),EDATE(IF(ISODD(A144),Schedule!fpdate,Schedule!fpdate-15),A144/2))))),IF(A144=1,Schedule!fpdate,EDATE(Schedule!fpdate,Schedule!months_per_period*(A144-1)))))))</f>
        <v/>
      </c>
      <c r="C144" s="55" t="str">
        <f>IF(A144="","",IF(Schedule!roundOpt,IF(OR(A144=Schedule!nper,Schedule!payment&gt;ROUND((1+Schedule!rate)*H143,2)),ROUND((1+Schedule!rate)*H143,2),Schedule!payment),IF(OR(A144=Schedule!nper,Schedule!payment&gt;(1+Schedule!rate)*H143),(1+Schedule!rate)*H143,Schedule!payment)))</f>
        <v/>
      </c>
      <c r="D144" s="58"/>
      <c r="E144" s="57"/>
      <c r="F144" s="57" t="str">
        <f>IF(A144="","",IF(AND(A144=1,Schedule!pmtType=1),0,IF(Schedule!roundOpt,ROUND(Schedule!rate*H143,2),Schedule!rate*H143)))</f>
        <v/>
      </c>
      <c r="G144" s="57" t="str">
        <f t="shared" si="7"/>
        <v/>
      </c>
      <c r="H144" s="57" t="str">
        <f t="shared" si="8"/>
        <v/>
      </c>
    </row>
    <row r="145" ht="12.75" customHeight="1">
      <c r="A145" s="53" t="str">
        <f>IF(H144="","",IF(Schedule!roundOpt,IF(OR(A144&gt;=Schedule!nper,ROUND(H144,2)&lt;=0),"",A144+1),IF(OR(A144&gt;=Schedule!nper,H144&lt;=0),"",A144+1)))</f>
        <v/>
      </c>
      <c r="B145" s="54" t="str">
        <f>IF(A145="","",IF(Schedule!periods_per_year=26,IF(A145=1,Schedule!fpdate,B144+14),IF(Schedule!periods_per_year=52,IF(A145=1,Schedule!fpdate,B144+7),IF(Schedule!periods_per_year=24,IF(A145=1,Schedule!fpdate,IF(Schedule!fpdate=EOMONTH(Schedule!fpdate,0),IF(ISODD(A145),EOMONTH(EDATE(Schedule!fpdate,(A145-1)/2),0),EDATE(DATE(YEAR(Schedule!fpdate),MONTH(Schedule!fpdate)+1,15),(A145-1)/2)),IF(DAY(Schedule!fpdate)=15,IF(ISODD(A145),EDATE(Schedule!fpdate,(A145-1)/2),EOMONTH(EDATE(Schedule!fpdate,(A145-1)/2),0)),IF(DAY(Schedule!fpdate)&lt;=14,IF(ISODD(A145),EDATE(Schedule!fpdate,(A145-1)/2),EDATE(MIN(Schedule!fpdate+15,EOMONTH(Schedule!fpdate,0)),(A145-1)/2)),EDATE(IF(ISODD(A145),Schedule!fpdate,Schedule!fpdate-15),A145/2))))),IF(A145=1,Schedule!fpdate,EDATE(Schedule!fpdate,Schedule!months_per_period*(A145-1)))))))</f>
        <v/>
      </c>
      <c r="C145" s="55" t="str">
        <f>IF(A145="","",IF(Schedule!roundOpt,IF(OR(A145=Schedule!nper,Schedule!payment&gt;ROUND((1+Schedule!rate)*H144,2)),ROUND((1+Schedule!rate)*H144,2),Schedule!payment),IF(OR(A145=Schedule!nper,Schedule!payment&gt;(1+Schedule!rate)*H144),(1+Schedule!rate)*H144,Schedule!payment)))</f>
        <v/>
      </c>
      <c r="D145" s="58"/>
      <c r="E145" s="57"/>
      <c r="F145" s="57" t="str">
        <f>IF(A145="","",IF(AND(A145=1,Schedule!pmtType=1),0,IF(Schedule!roundOpt,ROUND(Schedule!rate*H144,2),Schedule!rate*H144)))</f>
        <v/>
      </c>
      <c r="G145" s="57" t="str">
        <f t="shared" si="7"/>
        <v/>
      </c>
      <c r="H145" s="57" t="str">
        <f t="shared" si="8"/>
        <v/>
      </c>
    </row>
    <row r="146" ht="12.75" customHeight="1">
      <c r="A146" s="53" t="str">
        <f>IF(H145="","",IF(Schedule!roundOpt,IF(OR(A145&gt;=Schedule!nper,ROUND(H145,2)&lt;=0),"",A145+1),IF(OR(A145&gt;=Schedule!nper,H145&lt;=0),"",A145+1)))</f>
        <v/>
      </c>
      <c r="B146" s="54" t="str">
        <f>IF(A146="","",IF(Schedule!periods_per_year=26,IF(A146=1,Schedule!fpdate,B145+14),IF(Schedule!periods_per_year=52,IF(A146=1,Schedule!fpdate,B145+7),IF(Schedule!periods_per_year=24,IF(A146=1,Schedule!fpdate,IF(Schedule!fpdate=EOMONTH(Schedule!fpdate,0),IF(ISODD(A146),EOMONTH(EDATE(Schedule!fpdate,(A146-1)/2),0),EDATE(DATE(YEAR(Schedule!fpdate),MONTH(Schedule!fpdate)+1,15),(A146-1)/2)),IF(DAY(Schedule!fpdate)=15,IF(ISODD(A146),EDATE(Schedule!fpdate,(A146-1)/2),EOMONTH(EDATE(Schedule!fpdate,(A146-1)/2),0)),IF(DAY(Schedule!fpdate)&lt;=14,IF(ISODD(A146),EDATE(Schedule!fpdate,(A146-1)/2),EDATE(MIN(Schedule!fpdate+15,EOMONTH(Schedule!fpdate,0)),(A146-1)/2)),EDATE(IF(ISODD(A146),Schedule!fpdate,Schedule!fpdate-15),A146/2))))),IF(A146=1,Schedule!fpdate,EDATE(Schedule!fpdate,Schedule!months_per_period*(A146-1)))))))</f>
        <v/>
      </c>
      <c r="C146" s="55" t="str">
        <f>IF(A146="","",IF(Schedule!roundOpt,IF(OR(A146=Schedule!nper,Schedule!payment&gt;ROUND((1+Schedule!rate)*H145,2)),ROUND((1+Schedule!rate)*H145,2),Schedule!payment),IF(OR(A146=Schedule!nper,Schedule!payment&gt;(1+Schedule!rate)*H145),(1+Schedule!rate)*H145,Schedule!payment)))</f>
        <v/>
      </c>
      <c r="D146" s="58"/>
      <c r="E146" s="57"/>
      <c r="F146" s="57" t="str">
        <f>IF(A146="","",IF(AND(A146=1,Schedule!pmtType=1),0,IF(Schedule!roundOpt,ROUND(Schedule!rate*H145,2),Schedule!rate*H145)))</f>
        <v/>
      </c>
      <c r="G146" s="57" t="str">
        <f t="shared" si="7"/>
        <v/>
      </c>
      <c r="H146" s="57" t="str">
        <f t="shared" si="8"/>
        <v/>
      </c>
    </row>
    <row r="147" ht="12.75" customHeight="1">
      <c r="A147" s="53" t="str">
        <f>IF(H146="","",IF(Schedule!roundOpt,IF(OR(A146&gt;=Schedule!nper,ROUND(H146,2)&lt;=0),"",A146+1),IF(OR(A146&gt;=Schedule!nper,H146&lt;=0),"",A146+1)))</f>
        <v/>
      </c>
      <c r="B147" s="54" t="str">
        <f>IF(A147="","",IF(Schedule!periods_per_year=26,IF(A147=1,Schedule!fpdate,B146+14),IF(Schedule!periods_per_year=52,IF(A147=1,Schedule!fpdate,B146+7),IF(Schedule!periods_per_year=24,IF(A147=1,Schedule!fpdate,IF(Schedule!fpdate=EOMONTH(Schedule!fpdate,0),IF(ISODD(A147),EOMONTH(EDATE(Schedule!fpdate,(A147-1)/2),0),EDATE(DATE(YEAR(Schedule!fpdate),MONTH(Schedule!fpdate)+1,15),(A147-1)/2)),IF(DAY(Schedule!fpdate)=15,IF(ISODD(A147),EDATE(Schedule!fpdate,(A147-1)/2),EOMONTH(EDATE(Schedule!fpdate,(A147-1)/2),0)),IF(DAY(Schedule!fpdate)&lt;=14,IF(ISODD(A147),EDATE(Schedule!fpdate,(A147-1)/2),EDATE(MIN(Schedule!fpdate+15,EOMONTH(Schedule!fpdate,0)),(A147-1)/2)),EDATE(IF(ISODD(A147),Schedule!fpdate,Schedule!fpdate-15),A147/2))))),IF(A147=1,Schedule!fpdate,EDATE(Schedule!fpdate,Schedule!months_per_period*(A147-1)))))))</f>
        <v/>
      </c>
      <c r="C147" s="55" t="str">
        <f>IF(A147="","",IF(Schedule!roundOpt,IF(OR(A147=Schedule!nper,Schedule!payment&gt;ROUND((1+Schedule!rate)*H146,2)),ROUND((1+Schedule!rate)*H146,2),Schedule!payment),IF(OR(A147=Schedule!nper,Schedule!payment&gt;(1+Schedule!rate)*H146),(1+Schedule!rate)*H146,Schedule!payment)))</f>
        <v/>
      </c>
      <c r="D147" s="58"/>
      <c r="E147" s="57"/>
      <c r="F147" s="57" t="str">
        <f>IF(A147="","",IF(AND(A147=1,Schedule!pmtType=1),0,IF(Schedule!roundOpt,ROUND(Schedule!rate*H146,2),Schedule!rate*H146)))</f>
        <v/>
      </c>
      <c r="G147" s="57" t="str">
        <f t="shared" si="7"/>
        <v/>
      </c>
      <c r="H147" s="57" t="str">
        <f t="shared" si="8"/>
        <v/>
      </c>
    </row>
    <row r="148" ht="12.75" customHeight="1">
      <c r="A148" s="53" t="str">
        <f>IF(H147="","",IF(Schedule!roundOpt,IF(OR(A147&gt;=Schedule!nper,ROUND(H147,2)&lt;=0),"",A147+1),IF(OR(A147&gt;=Schedule!nper,H147&lt;=0),"",A147+1)))</f>
        <v/>
      </c>
      <c r="B148" s="54" t="str">
        <f>IF(A148="","",IF(Schedule!periods_per_year=26,IF(A148=1,Schedule!fpdate,B147+14),IF(Schedule!periods_per_year=52,IF(A148=1,Schedule!fpdate,B147+7),IF(Schedule!periods_per_year=24,IF(A148=1,Schedule!fpdate,IF(Schedule!fpdate=EOMONTH(Schedule!fpdate,0),IF(ISODD(A148),EOMONTH(EDATE(Schedule!fpdate,(A148-1)/2),0),EDATE(DATE(YEAR(Schedule!fpdate),MONTH(Schedule!fpdate)+1,15),(A148-1)/2)),IF(DAY(Schedule!fpdate)=15,IF(ISODD(A148),EDATE(Schedule!fpdate,(A148-1)/2),EOMONTH(EDATE(Schedule!fpdate,(A148-1)/2),0)),IF(DAY(Schedule!fpdate)&lt;=14,IF(ISODD(A148),EDATE(Schedule!fpdate,(A148-1)/2),EDATE(MIN(Schedule!fpdate+15,EOMONTH(Schedule!fpdate,0)),(A148-1)/2)),EDATE(IF(ISODD(A148),Schedule!fpdate,Schedule!fpdate-15),A148/2))))),IF(A148=1,Schedule!fpdate,EDATE(Schedule!fpdate,Schedule!months_per_period*(A148-1)))))))</f>
        <v/>
      </c>
      <c r="C148" s="55" t="str">
        <f>IF(A148="","",IF(Schedule!roundOpt,IF(OR(A148=Schedule!nper,Schedule!payment&gt;ROUND((1+Schedule!rate)*H147,2)),ROUND((1+Schedule!rate)*H147,2),Schedule!payment),IF(OR(A148=Schedule!nper,Schedule!payment&gt;(1+Schedule!rate)*H147),(1+Schedule!rate)*H147,Schedule!payment)))</f>
        <v/>
      </c>
      <c r="D148" s="58"/>
      <c r="E148" s="57"/>
      <c r="F148" s="57" t="str">
        <f>IF(A148="","",IF(AND(A148=1,Schedule!pmtType=1),0,IF(Schedule!roundOpt,ROUND(Schedule!rate*H147,2),Schedule!rate*H147)))</f>
        <v/>
      </c>
      <c r="G148" s="57" t="str">
        <f t="shared" si="7"/>
        <v/>
      </c>
      <c r="H148" s="57" t="str">
        <f t="shared" si="8"/>
        <v/>
      </c>
    </row>
    <row r="149" ht="12.75" customHeight="1">
      <c r="A149" s="53" t="str">
        <f>IF(H148="","",IF(Schedule!roundOpt,IF(OR(A148&gt;=Schedule!nper,ROUND(H148,2)&lt;=0),"",A148+1),IF(OR(A148&gt;=Schedule!nper,H148&lt;=0),"",A148+1)))</f>
        <v/>
      </c>
      <c r="B149" s="54" t="str">
        <f>IF(A149="","",IF(Schedule!periods_per_year=26,IF(A149=1,Schedule!fpdate,B148+14),IF(Schedule!periods_per_year=52,IF(A149=1,Schedule!fpdate,B148+7),IF(Schedule!periods_per_year=24,IF(A149=1,Schedule!fpdate,IF(Schedule!fpdate=EOMONTH(Schedule!fpdate,0),IF(ISODD(A149),EOMONTH(EDATE(Schedule!fpdate,(A149-1)/2),0),EDATE(DATE(YEAR(Schedule!fpdate),MONTH(Schedule!fpdate)+1,15),(A149-1)/2)),IF(DAY(Schedule!fpdate)=15,IF(ISODD(A149),EDATE(Schedule!fpdate,(A149-1)/2),EOMONTH(EDATE(Schedule!fpdate,(A149-1)/2),0)),IF(DAY(Schedule!fpdate)&lt;=14,IF(ISODD(A149),EDATE(Schedule!fpdate,(A149-1)/2),EDATE(MIN(Schedule!fpdate+15,EOMONTH(Schedule!fpdate,0)),(A149-1)/2)),EDATE(IF(ISODD(A149),Schedule!fpdate,Schedule!fpdate-15),A149/2))))),IF(A149=1,Schedule!fpdate,EDATE(Schedule!fpdate,Schedule!months_per_period*(A149-1)))))))</f>
        <v/>
      </c>
      <c r="C149" s="55" t="str">
        <f>IF(A149="","",IF(Schedule!roundOpt,IF(OR(A149=Schedule!nper,Schedule!payment&gt;ROUND((1+Schedule!rate)*H148,2)),ROUND((1+Schedule!rate)*H148,2),Schedule!payment),IF(OR(A149=Schedule!nper,Schedule!payment&gt;(1+Schedule!rate)*H148),(1+Schedule!rate)*H148,Schedule!payment)))</f>
        <v/>
      </c>
      <c r="D149" s="58"/>
      <c r="E149" s="57"/>
      <c r="F149" s="57" t="str">
        <f>IF(A149="","",IF(AND(A149=1,Schedule!pmtType=1),0,IF(Schedule!roundOpt,ROUND(Schedule!rate*H148,2),Schedule!rate*H148)))</f>
        <v/>
      </c>
      <c r="G149" s="57" t="str">
        <f t="shared" si="7"/>
        <v/>
      </c>
      <c r="H149" s="57" t="str">
        <f t="shared" si="8"/>
        <v/>
      </c>
    </row>
    <row r="150" ht="12.75" customHeight="1">
      <c r="A150" s="53" t="str">
        <f>IF(H149="","",IF(Schedule!roundOpt,IF(OR(A149&gt;=Schedule!nper,ROUND(H149,2)&lt;=0),"",A149+1),IF(OR(A149&gt;=Schedule!nper,H149&lt;=0),"",A149+1)))</f>
        <v/>
      </c>
      <c r="B150" s="54" t="str">
        <f>IF(A150="","",IF(Schedule!periods_per_year=26,IF(A150=1,Schedule!fpdate,B149+14),IF(Schedule!periods_per_year=52,IF(A150=1,Schedule!fpdate,B149+7),IF(Schedule!periods_per_year=24,IF(A150=1,Schedule!fpdate,IF(Schedule!fpdate=EOMONTH(Schedule!fpdate,0),IF(ISODD(A150),EOMONTH(EDATE(Schedule!fpdate,(A150-1)/2),0),EDATE(DATE(YEAR(Schedule!fpdate),MONTH(Schedule!fpdate)+1,15),(A150-1)/2)),IF(DAY(Schedule!fpdate)=15,IF(ISODD(A150),EDATE(Schedule!fpdate,(A150-1)/2),EOMONTH(EDATE(Schedule!fpdate,(A150-1)/2),0)),IF(DAY(Schedule!fpdate)&lt;=14,IF(ISODD(A150),EDATE(Schedule!fpdate,(A150-1)/2),EDATE(MIN(Schedule!fpdate+15,EOMONTH(Schedule!fpdate,0)),(A150-1)/2)),EDATE(IF(ISODD(A150),Schedule!fpdate,Schedule!fpdate-15),A150/2))))),IF(A150=1,Schedule!fpdate,EDATE(Schedule!fpdate,Schedule!months_per_period*(A150-1)))))))</f>
        <v/>
      </c>
      <c r="C150" s="55" t="str">
        <f>IF(A150="","",IF(Schedule!roundOpt,IF(OR(A150=Schedule!nper,Schedule!payment&gt;ROUND((1+Schedule!rate)*H149,2)),ROUND((1+Schedule!rate)*H149,2),Schedule!payment),IF(OR(A150=Schedule!nper,Schedule!payment&gt;(1+Schedule!rate)*H149),(1+Schedule!rate)*H149,Schedule!payment)))</f>
        <v/>
      </c>
      <c r="D150" s="58"/>
      <c r="E150" s="57"/>
      <c r="F150" s="57" t="str">
        <f>IF(A150="","",IF(AND(A150=1,Schedule!pmtType=1),0,IF(Schedule!roundOpt,ROUND(Schedule!rate*H149,2),Schedule!rate*H149)))</f>
        <v/>
      </c>
      <c r="G150" s="57" t="str">
        <f t="shared" si="7"/>
        <v/>
      </c>
      <c r="H150" s="57" t="str">
        <f t="shared" si="8"/>
        <v/>
      </c>
    </row>
    <row r="151" ht="12.75" customHeight="1">
      <c r="A151" s="53" t="str">
        <f>IF(H150="","",IF(Schedule!roundOpt,IF(OR(A150&gt;=Schedule!nper,ROUND(H150,2)&lt;=0),"",A150+1),IF(OR(A150&gt;=Schedule!nper,H150&lt;=0),"",A150+1)))</f>
        <v/>
      </c>
      <c r="B151" s="54" t="str">
        <f>IF(A151="","",IF(Schedule!periods_per_year=26,IF(A151=1,Schedule!fpdate,B150+14),IF(Schedule!periods_per_year=52,IF(A151=1,Schedule!fpdate,B150+7),IF(Schedule!periods_per_year=24,IF(A151=1,Schedule!fpdate,IF(Schedule!fpdate=EOMONTH(Schedule!fpdate,0),IF(ISODD(A151),EOMONTH(EDATE(Schedule!fpdate,(A151-1)/2),0),EDATE(DATE(YEAR(Schedule!fpdate),MONTH(Schedule!fpdate)+1,15),(A151-1)/2)),IF(DAY(Schedule!fpdate)=15,IF(ISODD(A151),EDATE(Schedule!fpdate,(A151-1)/2),EOMONTH(EDATE(Schedule!fpdate,(A151-1)/2),0)),IF(DAY(Schedule!fpdate)&lt;=14,IF(ISODD(A151),EDATE(Schedule!fpdate,(A151-1)/2),EDATE(MIN(Schedule!fpdate+15,EOMONTH(Schedule!fpdate,0)),(A151-1)/2)),EDATE(IF(ISODD(A151),Schedule!fpdate,Schedule!fpdate-15),A151/2))))),IF(A151=1,Schedule!fpdate,EDATE(Schedule!fpdate,Schedule!months_per_period*(A151-1)))))))</f>
        <v/>
      </c>
      <c r="C151" s="55" t="str">
        <f>IF(A151="","",IF(Schedule!roundOpt,IF(OR(A151=Schedule!nper,Schedule!payment&gt;ROUND((1+Schedule!rate)*H150,2)),ROUND((1+Schedule!rate)*H150,2),Schedule!payment),IF(OR(A151=Schedule!nper,Schedule!payment&gt;(1+Schedule!rate)*H150),(1+Schedule!rate)*H150,Schedule!payment)))</f>
        <v/>
      </c>
      <c r="D151" s="58"/>
      <c r="E151" s="57"/>
      <c r="F151" s="57" t="str">
        <f>IF(A151="","",IF(AND(A151=1,Schedule!pmtType=1),0,IF(Schedule!roundOpt,ROUND(Schedule!rate*H150,2),Schedule!rate*H150)))</f>
        <v/>
      </c>
      <c r="G151" s="57" t="str">
        <f t="shared" si="7"/>
        <v/>
      </c>
      <c r="H151" s="57" t="str">
        <f t="shared" si="8"/>
        <v/>
      </c>
    </row>
    <row r="152" ht="12.75" customHeight="1">
      <c r="A152" s="53" t="str">
        <f>IF(H151="","",IF(Schedule!roundOpt,IF(OR(A151&gt;=Schedule!nper,ROUND(H151,2)&lt;=0),"",A151+1),IF(OR(A151&gt;=Schedule!nper,H151&lt;=0),"",A151+1)))</f>
        <v/>
      </c>
      <c r="B152" s="54" t="str">
        <f>IF(A152="","",IF(Schedule!periods_per_year=26,IF(A152=1,Schedule!fpdate,B151+14),IF(Schedule!periods_per_year=52,IF(A152=1,Schedule!fpdate,B151+7),IF(Schedule!periods_per_year=24,IF(A152=1,Schedule!fpdate,IF(Schedule!fpdate=EOMONTH(Schedule!fpdate,0),IF(ISODD(A152),EOMONTH(EDATE(Schedule!fpdate,(A152-1)/2),0),EDATE(DATE(YEAR(Schedule!fpdate),MONTH(Schedule!fpdate)+1,15),(A152-1)/2)),IF(DAY(Schedule!fpdate)=15,IF(ISODD(A152),EDATE(Schedule!fpdate,(A152-1)/2),EOMONTH(EDATE(Schedule!fpdate,(A152-1)/2),0)),IF(DAY(Schedule!fpdate)&lt;=14,IF(ISODD(A152),EDATE(Schedule!fpdate,(A152-1)/2),EDATE(MIN(Schedule!fpdate+15,EOMONTH(Schedule!fpdate,0)),(A152-1)/2)),EDATE(IF(ISODD(A152),Schedule!fpdate,Schedule!fpdate-15),A152/2))))),IF(A152=1,Schedule!fpdate,EDATE(Schedule!fpdate,Schedule!months_per_period*(A152-1)))))))</f>
        <v/>
      </c>
      <c r="C152" s="55" t="str">
        <f>IF(A152="","",IF(Schedule!roundOpt,IF(OR(A152=Schedule!nper,Schedule!payment&gt;ROUND((1+Schedule!rate)*H151,2)),ROUND((1+Schedule!rate)*H151,2),Schedule!payment),IF(OR(A152=Schedule!nper,Schedule!payment&gt;(1+Schedule!rate)*H151),(1+Schedule!rate)*H151,Schedule!payment)))</f>
        <v/>
      </c>
      <c r="D152" s="58"/>
      <c r="E152" s="57"/>
      <c r="F152" s="57" t="str">
        <f>IF(A152="","",IF(AND(A152=1,Schedule!pmtType=1),0,IF(Schedule!roundOpt,ROUND(Schedule!rate*H151,2),Schedule!rate*H151)))</f>
        <v/>
      </c>
      <c r="G152" s="57" t="str">
        <f t="shared" si="7"/>
        <v/>
      </c>
      <c r="H152" s="57" t="str">
        <f t="shared" si="8"/>
        <v/>
      </c>
    </row>
    <row r="153" ht="12.75" customHeight="1">
      <c r="A153" s="53" t="str">
        <f>IF(H152="","",IF(Schedule!roundOpt,IF(OR(A152&gt;=Schedule!nper,ROUND(H152,2)&lt;=0),"",A152+1),IF(OR(A152&gt;=Schedule!nper,H152&lt;=0),"",A152+1)))</f>
        <v/>
      </c>
      <c r="B153" s="54" t="str">
        <f>IF(A153="","",IF(Schedule!periods_per_year=26,IF(A153=1,Schedule!fpdate,B152+14),IF(Schedule!periods_per_year=52,IF(A153=1,Schedule!fpdate,B152+7),IF(Schedule!periods_per_year=24,IF(A153=1,Schedule!fpdate,IF(Schedule!fpdate=EOMONTH(Schedule!fpdate,0),IF(ISODD(A153),EOMONTH(EDATE(Schedule!fpdate,(A153-1)/2),0),EDATE(DATE(YEAR(Schedule!fpdate),MONTH(Schedule!fpdate)+1,15),(A153-1)/2)),IF(DAY(Schedule!fpdate)=15,IF(ISODD(A153),EDATE(Schedule!fpdate,(A153-1)/2),EOMONTH(EDATE(Schedule!fpdate,(A153-1)/2),0)),IF(DAY(Schedule!fpdate)&lt;=14,IF(ISODD(A153),EDATE(Schedule!fpdate,(A153-1)/2),EDATE(MIN(Schedule!fpdate+15,EOMONTH(Schedule!fpdate,0)),(A153-1)/2)),EDATE(IF(ISODD(A153),Schedule!fpdate,Schedule!fpdate-15),A153/2))))),IF(A153=1,Schedule!fpdate,EDATE(Schedule!fpdate,Schedule!months_per_period*(A153-1)))))))</f>
        <v/>
      </c>
      <c r="C153" s="55" t="str">
        <f>IF(A153="","",IF(Schedule!roundOpt,IF(OR(A153=Schedule!nper,Schedule!payment&gt;ROUND((1+Schedule!rate)*H152,2)),ROUND((1+Schedule!rate)*H152,2),Schedule!payment),IF(OR(A153=Schedule!nper,Schedule!payment&gt;(1+Schedule!rate)*H152),(1+Schedule!rate)*H152,Schedule!payment)))</f>
        <v/>
      </c>
      <c r="D153" s="58"/>
      <c r="E153" s="57"/>
      <c r="F153" s="57" t="str">
        <f>IF(A153="","",IF(AND(A153=1,Schedule!pmtType=1),0,IF(Schedule!roundOpt,ROUND(Schedule!rate*H152,2),Schedule!rate*H152)))</f>
        <v/>
      </c>
      <c r="G153" s="57" t="str">
        <f t="shared" si="7"/>
        <v/>
      </c>
      <c r="H153" s="57" t="str">
        <f t="shared" si="8"/>
        <v/>
      </c>
    </row>
    <row r="154" ht="12.75" customHeight="1">
      <c r="A154" s="53" t="str">
        <f>IF(H153="","",IF(Schedule!roundOpt,IF(OR(A153&gt;=Schedule!nper,ROUND(H153,2)&lt;=0),"",A153+1),IF(OR(A153&gt;=Schedule!nper,H153&lt;=0),"",A153+1)))</f>
        <v/>
      </c>
      <c r="B154" s="54" t="str">
        <f>IF(A154="","",IF(Schedule!periods_per_year=26,IF(A154=1,Schedule!fpdate,B153+14),IF(Schedule!periods_per_year=52,IF(A154=1,Schedule!fpdate,B153+7),IF(Schedule!periods_per_year=24,IF(A154=1,Schedule!fpdate,IF(Schedule!fpdate=EOMONTH(Schedule!fpdate,0),IF(ISODD(A154),EOMONTH(EDATE(Schedule!fpdate,(A154-1)/2),0),EDATE(DATE(YEAR(Schedule!fpdate),MONTH(Schedule!fpdate)+1,15),(A154-1)/2)),IF(DAY(Schedule!fpdate)=15,IF(ISODD(A154),EDATE(Schedule!fpdate,(A154-1)/2),EOMONTH(EDATE(Schedule!fpdate,(A154-1)/2),0)),IF(DAY(Schedule!fpdate)&lt;=14,IF(ISODD(A154),EDATE(Schedule!fpdate,(A154-1)/2),EDATE(MIN(Schedule!fpdate+15,EOMONTH(Schedule!fpdate,0)),(A154-1)/2)),EDATE(IF(ISODD(A154),Schedule!fpdate,Schedule!fpdate-15),A154/2))))),IF(A154=1,Schedule!fpdate,EDATE(Schedule!fpdate,Schedule!months_per_period*(A154-1)))))))</f>
        <v/>
      </c>
      <c r="C154" s="55" t="str">
        <f>IF(A154="","",IF(Schedule!roundOpt,IF(OR(A154=Schedule!nper,Schedule!payment&gt;ROUND((1+Schedule!rate)*H153,2)),ROUND((1+Schedule!rate)*H153,2),Schedule!payment),IF(OR(A154=Schedule!nper,Schedule!payment&gt;(1+Schedule!rate)*H153),(1+Schedule!rate)*H153,Schedule!payment)))</f>
        <v/>
      </c>
      <c r="D154" s="58"/>
      <c r="E154" s="57"/>
      <c r="F154" s="57" t="str">
        <f>IF(A154="","",IF(AND(A154=1,Schedule!pmtType=1),0,IF(Schedule!roundOpt,ROUND(Schedule!rate*H153,2),Schedule!rate*H153)))</f>
        <v/>
      </c>
      <c r="G154" s="57" t="str">
        <f t="shared" si="7"/>
        <v/>
      </c>
      <c r="H154" s="57" t="str">
        <f t="shared" si="8"/>
        <v/>
      </c>
    </row>
    <row r="155" ht="12.75" customHeight="1">
      <c r="A155" s="53" t="str">
        <f>IF(H154="","",IF(Schedule!roundOpt,IF(OR(A154&gt;=Schedule!nper,ROUND(H154,2)&lt;=0),"",A154+1),IF(OR(A154&gt;=Schedule!nper,H154&lt;=0),"",A154+1)))</f>
        <v/>
      </c>
      <c r="B155" s="54" t="str">
        <f>IF(A155="","",IF(Schedule!periods_per_year=26,IF(A155=1,Schedule!fpdate,B154+14),IF(Schedule!periods_per_year=52,IF(A155=1,Schedule!fpdate,B154+7),IF(Schedule!periods_per_year=24,IF(A155=1,Schedule!fpdate,IF(Schedule!fpdate=EOMONTH(Schedule!fpdate,0),IF(ISODD(A155),EOMONTH(EDATE(Schedule!fpdate,(A155-1)/2),0),EDATE(DATE(YEAR(Schedule!fpdate),MONTH(Schedule!fpdate)+1,15),(A155-1)/2)),IF(DAY(Schedule!fpdate)=15,IF(ISODD(A155),EDATE(Schedule!fpdate,(A155-1)/2),EOMONTH(EDATE(Schedule!fpdate,(A155-1)/2),0)),IF(DAY(Schedule!fpdate)&lt;=14,IF(ISODD(A155),EDATE(Schedule!fpdate,(A155-1)/2),EDATE(MIN(Schedule!fpdate+15,EOMONTH(Schedule!fpdate,0)),(A155-1)/2)),EDATE(IF(ISODD(A155),Schedule!fpdate,Schedule!fpdate-15),A155/2))))),IF(A155=1,Schedule!fpdate,EDATE(Schedule!fpdate,Schedule!months_per_period*(A155-1)))))))</f>
        <v/>
      </c>
      <c r="C155" s="55" t="str">
        <f>IF(A155="","",IF(Schedule!roundOpt,IF(OR(A155=Schedule!nper,Schedule!payment&gt;ROUND((1+Schedule!rate)*H154,2)),ROUND((1+Schedule!rate)*H154,2),Schedule!payment),IF(OR(A155=Schedule!nper,Schedule!payment&gt;(1+Schedule!rate)*H154),(1+Schedule!rate)*H154,Schedule!payment)))</f>
        <v/>
      </c>
      <c r="D155" s="58"/>
      <c r="E155" s="57"/>
      <c r="F155" s="57" t="str">
        <f>IF(A155="","",IF(AND(A155=1,Schedule!pmtType=1),0,IF(Schedule!roundOpt,ROUND(Schedule!rate*H154,2),Schedule!rate*H154)))</f>
        <v/>
      </c>
      <c r="G155" s="57" t="str">
        <f t="shared" si="7"/>
        <v/>
      </c>
      <c r="H155" s="57" t="str">
        <f t="shared" si="8"/>
        <v/>
      </c>
    </row>
    <row r="156" ht="12.75" customHeight="1">
      <c r="A156" s="53" t="str">
        <f>IF(H155="","",IF(Schedule!roundOpt,IF(OR(A155&gt;=Schedule!nper,ROUND(H155,2)&lt;=0),"",A155+1),IF(OR(A155&gt;=Schedule!nper,H155&lt;=0),"",A155+1)))</f>
        <v/>
      </c>
      <c r="B156" s="54" t="str">
        <f>IF(A156="","",IF(Schedule!periods_per_year=26,IF(A156=1,Schedule!fpdate,B155+14),IF(Schedule!periods_per_year=52,IF(A156=1,Schedule!fpdate,B155+7),IF(Schedule!periods_per_year=24,IF(A156=1,Schedule!fpdate,IF(Schedule!fpdate=EOMONTH(Schedule!fpdate,0),IF(ISODD(A156),EOMONTH(EDATE(Schedule!fpdate,(A156-1)/2),0),EDATE(DATE(YEAR(Schedule!fpdate),MONTH(Schedule!fpdate)+1,15),(A156-1)/2)),IF(DAY(Schedule!fpdate)=15,IF(ISODD(A156),EDATE(Schedule!fpdate,(A156-1)/2),EOMONTH(EDATE(Schedule!fpdate,(A156-1)/2),0)),IF(DAY(Schedule!fpdate)&lt;=14,IF(ISODD(A156),EDATE(Schedule!fpdate,(A156-1)/2),EDATE(MIN(Schedule!fpdate+15,EOMONTH(Schedule!fpdate,0)),(A156-1)/2)),EDATE(IF(ISODD(A156),Schedule!fpdate,Schedule!fpdate-15),A156/2))))),IF(A156=1,Schedule!fpdate,EDATE(Schedule!fpdate,Schedule!months_per_period*(A156-1)))))))</f>
        <v/>
      </c>
      <c r="C156" s="55" t="str">
        <f>IF(A156="","",IF(Schedule!roundOpt,IF(OR(A156=Schedule!nper,Schedule!payment&gt;ROUND((1+Schedule!rate)*H155,2)),ROUND((1+Schedule!rate)*H155,2),Schedule!payment),IF(OR(A156=Schedule!nper,Schedule!payment&gt;(1+Schedule!rate)*H155),(1+Schedule!rate)*H155,Schedule!payment)))</f>
        <v/>
      </c>
      <c r="D156" s="58"/>
      <c r="E156" s="57"/>
      <c r="F156" s="57" t="str">
        <f>IF(A156="","",IF(AND(A156=1,Schedule!pmtType=1),0,IF(Schedule!roundOpt,ROUND(Schedule!rate*H155,2),Schedule!rate*H155)))</f>
        <v/>
      </c>
      <c r="G156" s="57" t="str">
        <f t="shared" si="7"/>
        <v/>
      </c>
      <c r="H156" s="57" t="str">
        <f t="shared" si="8"/>
        <v/>
      </c>
    </row>
    <row r="157" ht="12.75" customHeight="1">
      <c r="A157" s="53" t="str">
        <f>IF(H156="","",IF(Schedule!roundOpt,IF(OR(A156&gt;=Schedule!nper,ROUND(H156,2)&lt;=0),"",A156+1),IF(OR(A156&gt;=Schedule!nper,H156&lt;=0),"",A156+1)))</f>
        <v/>
      </c>
      <c r="B157" s="54" t="str">
        <f>IF(A157="","",IF(Schedule!periods_per_year=26,IF(A157=1,Schedule!fpdate,B156+14),IF(Schedule!periods_per_year=52,IF(A157=1,Schedule!fpdate,B156+7),IF(Schedule!periods_per_year=24,IF(A157=1,Schedule!fpdate,IF(Schedule!fpdate=EOMONTH(Schedule!fpdate,0),IF(ISODD(A157),EOMONTH(EDATE(Schedule!fpdate,(A157-1)/2),0),EDATE(DATE(YEAR(Schedule!fpdate),MONTH(Schedule!fpdate)+1,15),(A157-1)/2)),IF(DAY(Schedule!fpdate)=15,IF(ISODD(A157),EDATE(Schedule!fpdate,(A157-1)/2),EOMONTH(EDATE(Schedule!fpdate,(A157-1)/2),0)),IF(DAY(Schedule!fpdate)&lt;=14,IF(ISODD(A157),EDATE(Schedule!fpdate,(A157-1)/2),EDATE(MIN(Schedule!fpdate+15,EOMONTH(Schedule!fpdate,0)),(A157-1)/2)),EDATE(IF(ISODD(A157),Schedule!fpdate,Schedule!fpdate-15),A157/2))))),IF(A157=1,Schedule!fpdate,EDATE(Schedule!fpdate,Schedule!months_per_period*(A157-1)))))))</f>
        <v/>
      </c>
      <c r="C157" s="55" t="str">
        <f>IF(A157="","",IF(Schedule!roundOpt,IF(OR(A157=Schedule!nper,Schedule!payment&gt;ROUND((1+Schedule!rate)*H156,2)),ROUND((1+Schedule!rate)*H156,2),Schedule!payment),IF(OR(A157=Schedule!nper,Schedule!payment&gt;(1+Schedule!rate)*H156),(1+Schedule!rate)*H156,Schedule!payment)))</f>
        <v/>
      </c>
      <c r="D157" s="58"/>
      <c r="E157" s="57"/>
      <c r="F157" s="57" t="str">
        <f>IF(A157="","",IF(AND(A157=1,Schedule!pmtType=1),0,IF(Schedule!roundOpt,ROUND(Schedule!rate*H156,2),Schedule!rate*H156)))</f>
        <v/>
      </c>
      <c r="G157" s="57" t="str">
        <f t="shared" si="7"/>
        <v/>
      </c>
      <c r="H157" s="57" t="str">
        <f t="shared" si="8"/>
        <v/>
      </c>
    </row>
    <row r="158" ht="12.75" customHeight="1">
      <c r="A158" s="53" t="str">
        <f>IF(H157="","",IF(Schedule!roundOpt,IF(OR(A157&gt;=Schedule!nper,ROUND(H157,2)&lt;=0),"",A157+1),IF(OR(A157&gt;=Schedule!nper,H157&lt;=0),"",A157+1)))</f>
        <v/>
      </c>
      <c r="B158" s="54" t="str">
        <f>IF(A158="","",IF(Schedule!periods_per_year=26,IF(A158=1,Schedule!fpdate,B157+14),IF(Schedule!periods_per_year=52,IF(A158=1,Schedule!fpdate,B157+7),IF(Schedule!periods_per_year=24,IF(A158=1,Schedule!fpdate,IF(Schedule!fpdate=EOMONTH(Schedule!fpdate,0),IF(ISODD(A158),EOMONTH(EDATE(Schedule!fpdate,(A158-1)/2),0),EDATE(DATE(YEAR(Schedule!fpdate),MONTH(Schedule!fpdate)+1,15),(A158-1)/2)),IF(DAY(Schedule!fpdate)=15,IF(ISODD(A158),EDATE(Schedule!fpdate,(A158-1)/2),EOMONTH(EDATE(Schedule!fpdate,(A158-1)/2),0)),IF(DAY(Schedule!fpdate)&lt;=14,IF(ISODD(A158),EDATE(Schedule!fpdate,(A158-1)/2),EDATE(MIN(Schedule!fpdate+15,EOMONTH(Schedule!fpdate,0)),(A158-1)/2)),EDATE(IF(ISODD(A158),Schedule!fpdate,Schedule!fpdate-15),A158/2))))),IF(A158=1,Schedule!fpdate,EDATE(Schedule!fpdate,Schedule!months_per_period*(A158-1)))))))</f>
        <v/>
      </c>
      <c r="C158" s="55" t="str">
        <f>IF(A158="","",IF(Schedule!roundOpt,IF(OR(A158=Schedule!nper,Schedule!payment&gt;ROUND((1+Schedule!rate)*H157,2)),ROUND((1+Schedule!rate)*H157,2),Schedule!payment),IF(OR(A158=Schedule!nper,Schedule!payment&gt;(1+Schedule!rate)*H157),(1+Schedule!rate)*H157,Schedule!payment)))</f>
        <v/>
      </c>
      <c r="D158" s="58"/>
      <c r="E158" s="57"/>
      <c r="F158" s="57" t="str">
        <f>IF(A158="","",IF(AND(A158=1,Schedule!pmtType=1),0,IF(Schedule!roundOpt,ROUND(Schedule!rate*H157,2),Schedule!rate*H157)))</f>
        <v/>
      </c>
      <c r="G158" s="57" t="str">
        <f t="shared" si="7"/>
        <v/>
      </c>
      <c r="H158" s="57" t="str">
        <f t="shared" si="8"/>
        <v/>
      </c>
    </row>
    <row r="159" ht="12.75" customHeight="1">
      <c r="A159" s="53" t="str">
        <f>IF(H158="","",IF(Schedule!roundOpt,IF(OR(A158&gt;=Schedule!nper,ROUND(H158,2)&lt;=0),"",A158+1),IF(OR(A158&gt;=Schedule!nper,H158&lt;=0),"",A158+1)))</f>
        <v/>
      </c>
      <c r="B159" s="54" t="str">
        <f>IF(A159="","",IF(Schedule!periods_per_year=26,IF(A159=1,Schedule!fpdate,B158+14),IF(Schedule!periods_per_year=52,IF(A159=1,Schedule!fpdate,B158+7),IF(Schedule!periods_per_year=24,IF(A159=1,Schedule!fpdate,IF(Schedule!fpdate=EOMONTH(Schedule!fpdate,0),IF(ISODD(A159),EOMONTH(EDATE(Schedule!fpdate,(A159-1)/2),0),EDATE(DATE(YEAR(Schedule!fpdate),MONTH(Schedule!fpdate)+1,15),(A159-1)/2)),IF(DAY(Schedule!fpdate)=15,IF(ISODD(A159),EDATE(Schedule!fpdate,(A159-1)/2),EOMONTH(EDATE(Schedule!fpdate,(A159-1)/2),0)),IF(DAY(Schedule!fpdate)&lt;=14,IF(ISODD(A159),EDATE(Schedule!fpdate,(A159-1)/2),EDATE(MIN(Schedule!fpdate+15,EOMONTH(Schedule!fpdate,0)),(A159-1)/2)),EDATE(IF(ISODD(A159),Schedule!fpdate,Schedule!fpdate-15),A159/2))))),IF(A159=1,Schedule!fpdate,EDATE(Schedule!fpdate,Schedule!months_per_period*(A159-1)))))))</f>
        <v/>
      </c>
      <c r="C159" s="55" t="str">
        <f>IF(A159="","",IF(Schedule!roundOpt,IF(OR(A159=Schedule!nper,Schedule!payment&gt;ROUND((1+Schedule!rate)*H158,2)),ROUND((1+Schedule!rate)*H158,2),Schedule!payment),IF(OR(A159=Schedule!nper,Schedule!payment&gt;(1+Schedule!rate)*H158),(1+Schedule!rate)*H158,Schedule!payment)))</f>
        <v/>
      </c>
      <c r="D159" s="58"/>
      <c r="E159" s="57"/>
      <c r="F159" s="57" t="str">
        <f>IF(A159="","",IF(AND(A159=1,Schedule!pmtType=1),0,IF(Schedule!roundOpt,ROUND(Schedule!rate*H158,2),Schedule!rate*H158)))</f>
        <v/>
      </c>
      <c r="G159" s="57" t="str">
        <f t="shared" si="7"/>
        <v/>
      </c>
      <c r="H159" s="57" t="str">
        <f t="shared" si="8"/>
        <v/>
      </c>
    </row>
    <row r="160" ht="12.75" customHeight="1">
      <c r="A160" s="53" t="str">
        <f>IF(H159="","",IF(Schedule!roundOpt,IF(OR(A159&gt;=Schedule!nper,ROUND(H159,2)&lt;=0),"",A159+1),IF(OR(A159&gt;=Schedule!nper,H159&lt;=0),"",A159+1)))</f>
        <v/>
      </c>
      <c r="B160" s="54" t="str">
        <f>IF(A160="","",IF(Schedule!periods_per_year=26,IF(A160=1,Schedule!fpdate,B159+14),IF(Schedule!periods_per_year=52,IF(A160=1,Schedule!fpdate,B159+7),IF(Schedule!periods_per_year=24,IF(A160=1,Schedule!fpdate,IF(Schedule!fpdate=EOMONTH(Schedule!fpdate,0),IF(ISODD(A160),EOMONTH(EDATE(Schedule!fpdate,(A160-1)/2),0),EDATE(DATE(YEAR(Schedule!fpdate),MONTH(Schedule!fpdate)+1,15),(A160-1)/2)),IF(DAY(Schedule!fpdate)=15,IF(ISODD(A160),EDATE(Schedule!fpdate,(A160-1)/2),EOMONTH(EDATE(Schedule!fpdate,(A160-1)/2),0)),IF(DAY(Schedule!fpdate)&lt;=14,IF(ISODD(A160),EDATE(Schedule!fpdate,(A160-1)/2),EDATE(MIN(Schedule!fpdate+15,EOMONTH(Schedule!fpdate,0)),(A160-1)/2)),EDATE(IF(ISODD(A160),Schedule!fpdate,Schedule!fpdate-15),A160/2))))),IF(A160=1,Schedule!fpdate,EDATE(Schedule!fpdate,Schedule!months_per_period*(A160-1)))))))</f>
        <v/>
      </c>
      <c r="C160" s="55" t="str">
        <f>IF(A160="","",IF(Schedule!roundOpt,IF(OR(A160=Schedule!nper,Schedule!payment&gt;ROUND((1+Schedule!rate)*H159,2)),ROUND((1+Schedule!rate)*H159,2),Schedule!payment),IF(OR(A160=Schedule!nper,Schedule!payment&gt;(1+Schedule!rate)*H159),(1+Schedule!rate)*H159,Schedule!payment)))</f>
        <v/>
      </c>
      <c r="D160" s="58"/>
      <c r="E160" s="57"/>
      <c r="F160" s="57" t="str">
        <f>IF(A160="","",IF(AND(A160=1,Schedule!pmtType=1),0,IF(Schedule!roundOpt,ROUND(Schedule!rate*H159,2),Schedule!rate*H159)))</f>
        <v/>
      </c>
      <c r="G160" s="57" t="str">
        <f t="shared" si="7"/>
        <v/>
      </c>
      <c r="H160" s="57" t="str">
        <f t="shared" si="8"/>
        <v/>
      </c>
    </row>
    <row r="161" ht="12.75" customHeight="1">
      <c r="A161" s="53" t="str">
        <f>IF(H160="","",IF(Schedule!roundOpt,IF(OR(A160&gt;=Schedule!nper,ROUND(H160,2)&lt;=0),"",A160+1),IF(OR(A160&gt;=Schedule!nper,H160&lt;=0),"",A160+1)))</f>
        <v/>
      </c>
      <c r="B161" s="54" t="str">
        <f>IF(A161="","",IF(Schedule!periods_per_year=26,IF(A161=1,Schedule!fpdate,B160+14),IF(Schedule!periods_per_year=52,IF(A161=1,Schedule!fpdate,B160+7),IF(Schedule!periods_per_year=24,IF(A161=1,Schedule!fpdate,IF(Schedule!fpdate=EOMONTH(Schedule!fpdate,0),IF(ISODD(A161),EOMONTH(EDATE(Schedule!fpdate,(A161-1)/2),0),EDATE(DATE(YEAR(Schedule!fpdate),MONTH(Schedule!fpdate)+1,15),(A161-1)/2)),IF(DAY(Schedule!fpdate)=15,IF(ISODD(A161),EDATE(Schedule!fpdate,(A161-1)/2),EOMONTH(EDATE(Schedule!fpdate,(A161-1)/2),0)),IF(DAY(Schedule!fpdate)&lt;=14,IF(ISODD(A161),EDATE(Schedule!fpdate,(A161-1)/2),EDATE(MIN(Schedule!fpdate+15,EOMONTH(Schedule!fpdate,0)),(A161-1)/2)),EDATE(IF(ISODD(A161),Schedule!fpdate,Schedule!fpdate-15),A161/2))))),IF(A161=1,Schedule!fpdate,EDATE(Schedule!fpdate,Schedule!months_per_period*(A161-1)))))))</f>
        <v/>
      </c>
      <c r="C161" s="55" t="str">
        <f>IF(A161="","",IF(Schedule!roundOpt,IF(OR(A161=Schedule!nper,Schedule!payment&gt;ROUND((1+Schedule!rate)*H160,2)),ROUND((1+Schedule!rate)*H160,2),Schedule!payment),IF(OR(A161=Schedule!nper,Schedule!payment&gt;(1+Schedule!rate)*H160),(1+Schedule!rate)*H160,Schedule!payment)))</f>
        <v/>
      </c>
      <c r="D161" s="58"/>
      <c r="E161" s="57"/>
      <c r="F161" s="57" t="str">
        <f>IF(A161="","",IF(AND(A161=1,Schedule!pmtType=1),0,IF(Schedule!roundOpt,ROUND(Schedule!rate*H160,2),Schedule!rate*H160)))</f>
        <v/>
      </c>
      <c r="G161" s="57" t="str">
        <f t="shared" si="7"/>
        <v/>
      </c>
      <c r="H161" s="57" t="str">
        <f t="shared" si="8"/>
        <v/>
      </c>
    </row>
    <row r="162" ht="12.75" customHeight="1">
      <c r="A162" s="53" t="str">
        <f>IF(H161="","",IF(Schedule!roundOpt,IF(OR(A161&gt;=Schedule!nper,ROUND(H161,2)&lt;=0),"",A161+1),IF(OR(A161&gt;=Schedule!nper,H161&lt;=0),"",A161+1)))</f>
        <v/>
      </c>
      <c r="B162" s="54" t="str">
        <f>IF(A162="","",IF(Schedule!periods_per_year=26,IF(A162=1,Schedule!fpdate,B161+14),IF(Schedule!periods_per_year=52,IF(A162=1,Schedule!fpdate,B161+7),IF(Schedule!periods_per_year=24,IF(A162=1,Schedule!fpdate,IF(Schedule!fpdate=EOMONTH(Schedule!fpdate,0),IF(ISODD(A162),EOMONTH(EDATE(Schedule!fpdate,(A162-1)/2),0),EDATE(DATE(YEAR(Schedule!fpdate),MONTH(Schedule!fpdate)+1,15),(A162-1)/2)),IF(DAY(Schedule!fpdate)=15,IF(ISODD(A162),EDATE(Schedule!fpdate,(A162-1)/2),EOMONTH(EDATE(Schedule!fpdate,(A162-1)/2),0)),IF(DAY(Schedule!fpdate)&lt;=14,IF(ISODD(A162),EDATE(Schedule!fpdate,(A162-1)/2),EDATE(MIN(Schedule!fpdate+15,EOMONTH(Schedule!fpdate,0)),(A162-1)/2)),EDATE(IF(ISODD(A162),Schedule!fpdate,Schedule!fpdate-15),A162/2))))),IF(A162=1,Schedule!fpdate,EDATE(Schedule!fpdate,Schedule!months_per_period*(A162-1)))))))</f>
        <v/>
      </c>
      <c r="C162" s="55" t="str">
        <f>IF(A162="","",IF(Schedule!roundOpt,IF(OR(A162=Schedule!nper,Schedule!payment&gt;ROUND((1+Schedule!rate)*H161,2)),ROUND((1+Schedule!rate)*H161,2),Schedule!payment),IF(OR(A162=Schedule!nper,Schedule!payment&gt;(1+Schedule!rate)*H161),(1+Schedule!rate)*H161,Schedule!payment)))</f>
        <v/>
      </c>
      <c r="D162" s="58"/>
      <c r="E162" s="57"/>
      <c r="F162" s="57" t="str">
        <f>IF(A162="","",IF(AND(A162=1,Schedule!pmtType=1),0,IF(Schedule!roundOpt,ROUND(Schedule!rate*H161,2),Schedule!rate*H161)))</f>
        <v/>
      </c>
      <c r="G162" s="57" t="str">
        <f t="shared" si="7"/>
        <v/>
      </c>
      <c r="H162" s="57" t="str">
        <f t="shared" si="8"/>
        <v/>
      </c>
    </row>
    <row r="163" ht="12.75" customHeight="1">
      <c r="A163" s="53" t="str">
        <f>IF(H162="","",IF(Schedule!roundOpt,IF(OR(A162&gt;=Schedule!nper,ROUND(H162,2)&lt;=0),"",A162+1),IF(OR(A162&gt;=Schedule!nper,H162&lt;=0),"",A162+1)))</f>
        <v/>
      </c>
      <c r="B163" s="54" t="str">
        <f>IF(A163="","",IF(Schedule!periods_per_year=26,IF(A163=1,Schedule!fpdate,B162+14),IF(Schedule!periods_per_year=52,IF(A163=1,Schedule!fpdate,B162+7),IF(Schedule!periods_per_year=24,IF(A163=1,Schedule!fpdate,IF(Schedule!fpdate=EOMONTH(Schedule!fpdate,0),IF(ISODD(A163),EOMONTH(EDATE(Schedule!fpdate,(A163-1)/2),0),EDATE(DATE(YEAR(Schedule!fpdate),MONTH(Schedule!fpdate)+1,15),(A163-1)/2)),IF(DAY(Schedule!fpdate)=15,IF(ISODD(A163),EDATE(Schedule!fpdate,(A163-1)/2),EOMONTH(EDATE(Schedule!fpdate,(A163-1)/2),0)),IF(DAY(Schedule!fpdate)&lt;=14,IF(ISODD(A163),EDATE(Schedule!fpdate,(A163-1)/2),EDATE(MIN(Schedule!fpdate+15,EOMONTH(Schedule!fpdate,0)),(A163-1)/2)),EDATE(IF(ISODD(A163),Schedule!fpdate,Schedule!fpdate-15),A163/2))))),IF(A163=1,Schedule!fpdate,EDATE(Schedule!fpdate,Schedule!months_per_period*(A163-1)))))))</f>
        <v/>
      </c>
      <c r="C163" s="55" t="str">
        <f>IF(A163="","",IF(Schedule!roundOpt,IF(OR(A163=Schedule!nper,Schedule!payment&gt;ROUND((1+Schedule!rate)*H162,2)),ROUND((1+Schedule!rate)*H162,2),Schedule!payment),IF(OR(A163=Schedule!nper,Schedule!payment&gt;(1+Schedule!rate)*H162),(1+Schedule!rate)*H162,Schedule!payment)))</f>
        <v/>
      </c>
      <c r="D163" s="58"/>
      <c r="E163" s="57"/>
      <c r="F163" s="57" t="str">
        <f>IF(A163="","",IF(AND(A163=1,Schedule!pmtType=1),0,IF(Schedule!roundOpt,ROUND(Schedule!rate*H162,2),Schedule!rate*H162)))</f>
        <v/>
      </c>
      <c r="G163" s="57" t="str">
        <f t="shared" si="7"/>
        <v/>
      </c>
      <c r="H163" s="57" t="str">
        <f t="shared" si="8"/>
        <v/>
      </c>
    </row>
    <row r="164" ht="12.75" customHeight="1">
      <c r="A164" s="53" t="str">
        <f>IF(H163="","",IF(Schedule!roundOpt,IF(OR(A163&gt;=Schedule!nper,ROUND(H163,2)&lt;=0),"",A163+1),IF(OR(A163&gt;=Schedule!nper,H163&lt;=0),"",A163+1)))</f>
        <v/>
      </c>
      <c r="B164" s="54" t="str">
        <f>IF(A164="","",IF(Schedule!periods_per_year=26,IF(A164=1,Schedule!fpdate,B163+14),IF(Schedule!periods_per_year=52,IF(A164=1,Schedule!fpdate,B163+7),IF(Schedule!periods_per_year=24,IF(A164=1,Schedule!fpdate,IF(Schedule!fpdate=EOMONTH(Schedule!fpdate,0),IF(ISODD(A164),EOMONTH(EDATE(Schedule!fpdate,(A164-1)/2),0),EDATE(DATE(YEAR(Schedule!fpdate),MONTH(Schedule!fpdate)+1,15),(A164-1)/2)),IF(DAY(Schedule!fpdate)=15,IF(ISODD(A164),EDATE(Schedule!fpdate,(A164-1)/2),EOMONTH(EDATE(Schedule!fpdate,(A164-1)/2),0)),IF(DAY(Schedule!fpdate)&lt;=14,IF(ISODD(A164),EDATE(Schedule!fpdate,(A164-1)/2),EDATE(MIN(Schedule!fpdate+15,EOMONTH(Schedule!fpdate,0)),(A164-1)/2)),EDATE(IF(ISODD(A164),Schedule!fpdate,Schedule!fpdate-15),A164/2))))),IF(A164=1,Schedule!fpdate,EDATE(Schedule!fpdate,Schedule!months_per_period*(A164-1)))))))</f>
        <v/>
      </c>
      <c r="C164" s="55" t="str">
        <f>IF(A164="","",IF(Schedule!roundOpt,IF(OR(A164=Schedule!nper,Schedule!payment&gt;ROUND((1+Schedule!rate)*H163,2)),ROUND((1+Schedule!rate)*H163,2),Schedule!payment),IF(OR(A164=Schedule!nper,Schedule!payment&gt;(1+Schedule!rate)*H163),(1+Schedule!rate)*H163,Schedule!payment)))</f>
        <v/>
      </c>
      <c r="D164" s="58"/>
      <c r="E164" s="57"/>
      <c r="F164" s="57" t="str">
        <f>IF(A164="","",IF(AND(A164=1,Schedule!pmtType=1),0,IF(Schedule!roundOpt,ROUND(Schedule!rate*H163,2),Schedule!rate*H163)))</f>
        <v/>
      </c>
      <c r="G164" s="57" t="str">
        <f t="shared" si="7"/>
        <v/>
      </c>
      <c r="H164" s="57" t="str">
        <f t="shared" si="8"/>
        <v/>
      </c>
    </row>
    <row r="165" ht="12.75" customHeight="1">
      <c r="A165" s="53" t="str">
        <f>IF(H164="","",IF(Schedule!roundOpt,IF(OR(A164&gt;=Schedule!nper,ROUND(H164,2)&lt;=0),"",A164+1),IF(OR(A164&gt;=Schedule!nper,H164&lt;=0),"",A164+1)))</f>
        <v/>
      </c>
      <c r="B165" s="54" t="str">
        <f>IF(A165="","",IF(Schedule!periods_per_year=26,IF(A165=1,Schedule!fpdate,B164+14),IF(Schedule!periods_per_year=52,IF(A165=1,Schedule!fpdate,B164+7),IF(Schedule!periods_per_year=24,IF(A165=1,Schedule!fpdate,IF(Schedule!fpdate=EOMONTH(Schedule!fpdate,0),IF(ISODD(A165),EOMONTH(EDATE(Schedule!fpdate,(A165-1)/2),0),EDATE(DATE(YEAR(Schedule!fpdate),MONTH(Schedule!fpdate)+1,15),(A165-1)/2)),IF(DAY(Schedule!fpdate)=15,IF(ISODD(A165),EDATE(Schedule!fpdate,(A165-1)/2),EOMONTH(EDATE(Schedule!fpdate,(A165-1)/2),0)),IF(DAY(Schedule!fpdate)&lt;=14,IF(ISODD(A165),EDATE(Schedule!fpdate,(A165-1)/2),EDATE(MIN(Schedule!fpdate+15,EOMONTH(Schedule!fpdate,0)),(A165-1)/2)),EDATE(IF(ISODD(A165),Schedule!fpdate,Schedule!fpdate-15),A165/2))))),IF(A165=1,Schedule!fpdate,EDATE(Schedule!fpdate,Schedule!months_per_period*(A165-1)))))))</f>
        <v/>
      </c>
      <c r="C165" s="55" t="str">
        <f>IF(A165="","",IF(Schedule!roundOpt,IF(OR(A165=Schedule!nper,Schedule!payment&gt;ROUND((1+Schedule!rate)*H164,2)),ROUND((1+Schedule!rate)*H164,2),Schedule!payment),IF(OR(A165=Schedule!nper,Schedule!payment&gt;(1+Schedule!rate)*H164),(1+Schedule!rate)*H164,Schedule!payment)))</f>
        <v/>
      </c>
      <c r="D165" s="58"/>
      <c r="E165" s="57"/>
      <c r="F165" s="57" t="str">
        <f>IF(A165="","",IF(AND(A165=1,Schedule!pmtType=1),0,IF(Schedule!roundOpt,ROUND(Schedule!rate*H164,2),Schedule!rate*H164)))</f>
        <v/>
      </c>
      <c r="G165" s="57" t="str">
        <f t="shared" si="7"/>
        <v/>
      </c>
      <c r="H165" s="57" t="str">
        <f t="shared" si="8"/>
        <v/>
      </c>
    </row>
    <row r="166" ht="12.75" customHeight="1">
      <c r="A166" s="53" t="str">
        <f>IF(H165="","",IF(Schedule!roundOpt,IF(OR(A165&gt;=Schedule!nper,ROUND(H165,2)&lt;=0),"",A165+1),IF(OR(A165&gt;=Schedule!nper,H165&lt;=0),"",A165+1)))</f>
        <v/>
      </c>
      <c r="B166" s="54" t="str">
        <f>IF(A166="","",IF(Schedule!periods_per_year=26,IF(A166=1,Schedule!fpdate,B165+14),IF(Schedule!periods_per_year=52,IF(A166=1,Schedule!fpdate,B165+7),IF(Schedule!periods_per_year=24,IF(A166=1,Schedule!fpdate,IF(Schedule!fpdate=EOMONTH(Schedule!fpdate,0),IF(ISODD(A166),EOMONTH(EDATE(Schedule!fpdate,(A166-1)/2),0),EDATE(DATE(YEAR(Schedule!fpdate),MONTH(Schedule!fpdate)+1,15),(A166-1)/2)),IF(DAY(Schedule!fpdate)=15,IF(ISODD(A166),EDATE(Schedule!fpdate,(A166-1)/2),EOMONTH(EDATE(Schedule!fpdate,(A166-1)/2),0)),IF(DAY(Schedule!fpdate)&lt;=14,IF(ISODD(A166),EDATE(Schedule!fpdate,(A166-1)/2),EDATE(MIN(Schedule!fpdate+15,EOMONTH(Schedule!fpdate,0)),(A166-1)/2)),EDATE(IF(ISODD(A166),Schedule!fpdate,Schedule!fpdate-15),A166/2))))),IF(A166=1,Schedule!fpdate,EDATE(Schedule!fpdate,Schedule!months_per_period*(A166-1)))))))</f>
        <v/>
      </c>
      <c r="C166" s="55" t="str">
        <f>IF(A166="","",IF(Schedule!roundOpt,IF(OR(A166=Schedule!nper,Schedule!payment&gt;ROUND((1+Schedule!rate)*H165,2)),ROUND((1+Schedule!rate)*H165,2),Schedule!payment),IF(OR(A166=Schedule!nper,Schedule!payment&gt;(1+Schedule!rate)*H165),(1+Schedule!rate)*H165,Schedule!payment)))</f>
        <v/>
      </c>
      <c r="D166" s="58"/>
      <c r="E166" s="57"/>
      <c r="F166" s="57" t="str">
        <f>IF(A166="","",IF(AND(A166=1,Schedule!pmtType=1),0,IF(Schedule!roundOpt,ROUND(Schedule!rate*H165,2),Schedule!rate*H165)))</f>
        <v/>
      </c>
      <c r="G166" s="57" t="str">
        <f t="shared" si="7"/>
        <v/>
      </c>
      <c r="H166" s="57" t="str">
        <f t="shared" si="8"/>
        <v/>
      </c>
    </row>
    <row r="167" ht="12.75" customHeight="1">
      <c r="A167" s="53" t="str">
        <f>IF(H166="","",IF(Schedule!roundOpt,IF(OR(A166&gt;=Schedule!nper,ROUND(H166,2)&lt;=0),"",A166+1),IF(OR(A166&gt;=Schedule!nper,H166&lt;=0),"",A166+1)))</f>
        <v/>
      </c>
      <c r="B167" s="54" t="str">
        <f>IF(A167="","",IF(Schedule!periods_per_year=26,IF(A167=1,Schedule!fpdate,B166+14),IF(Schedule!periods_per_year=52,IF(A167=1,Schedule!fpdate,B166+7),IF(Schedule!periods_per_year=24,IF(A167=1,Schedule!fpdate,IF(Schedule!fpdate=EOMONTH(Schedule!fpdate,0),IF(ISODD(A167),EOMONTH(EDATE(Schedule!fpdate,(A167-1)/2),0),EDATE(DATE(YEAR(Schedule!fpdate),MONTH(Schedule!fpdate)+1,15),(A167-1)/2)),IF(DAY(Schedule!fpdate)=15,IF(ISODD(A167),EDATE(Schedule!fpdate,(A167-1)/2),EOMONTH(EDATE(Schedule!fpdate,(A167-1)/2),0)),IF(DAY(Schedule!fpdate)&lt;=14,IF(ISODD(A167),EDATE(Schedule!fpdate,(A167-1)/2),EDATE(MIN(Schedule!fpdate+15,EOMONTH(Schedule!fpdate,0)),(A167-1)/2)),EDATE(IF(ISODD(A167),Schedule!fpdate,Schedule!fpdate-15),A167/2))))),IF(A167=1,Schedule!fpdate,EDATE(Schedule!fpdate,Schedule!months_per_period*(A167-1)))))))</f>
        <v/>
      </c>
      <c r="C167" s="55" t="str">
        <f>IF(A167="","",IF(Schedule!roundOpt,IF(OR(A167=Schedule!nper,Schedule!payment&gt;ROUND((1+Schedule!rate)*H166,2)),ROUND((1+Schedule!rate)*H166,2),Schedule!payment),IF(OR(A167=Schedule!nper,Schedule!payment&gt;(1+Schedule!rate)*H166),(1+Schedule!rate)*H166,Schedule!payment)))</f>
        <v/>
      </c>
      <c r="D167" s="58"/>
      <c r="E167" s="57"/>
      <c r="F167" s="57" t="str">
        <f>IF(A167="","",IF(AND(A167=1,Schedule!pmtType=1),0,IF(Schedule!roundOpt,ROUND(Schedule!rate*H166,2),Schedule!rate*H166)))</f>
        <v/>
      </c>
      <c r="G167" s="57" t="str">
        <f t="shared" si="7"/>
        <v/>
      </c>
      <c r="H167" s="57" t="str">
        <f t="shared" si="8"/>
        <v/>
      </c>
    </row>
    <row r="168" ht="12.75" customHeight="1">
      <c r="A168" s="53" t="str">
        <f>IF(H167="","",IF(Schedule!roundOpt,IF(OR(A167&gt;=Schedule!nper,ROUND(H167,2)&lt;=0),"",A167+1),IF(OR(A167&gt;=Schedule!nper,H167&lt;=0),"",A167+1)))</f>
        <v/>
      </c>
      <c r="B168" s="54" t="str">
        <f>IF(A168="","",IF(Schedule!periods_per_year=26,IF(A168=1,Schedule!fpdate,B167+14),IF(Schedule!periods_per_year=52,IF(A168=1,Schedule!fpdate,B167+7),IF(Schedule!periods_per_year=24,IF(A168=1,Schedule!fpdate,IF(Schedule!fpdate=EOMONTH(Schedule!fpdate,0),IF(ISODD(A168),EOMONTH(EDATE(Schedule!fpdate,(A168-1)/2),0),EDATE(DATE(YEAR(Schedule!fpdate),MONTH(Schedule!fpdate)+1,15),(A168-1)/2)),IF(DAY(Schedule!fpdate)=15,IF(ISODD(A168),EDATE(Schedule!fpdate,(A168-1)/2),EOMONTH(EDATE(Schedule!fpdate,(A168-1)/2),0)),IF(DAY(Schedule!fpdate)&lt;=14,IF(ISODD(A168),EDATE(Schedule!fpdate,(A168-1)/2),EDATE(MIN(Schedule!fpdate+15,EOMONTH(Schedule!fpdate,0)),(A168-1)/2)),EDATE(IF(ISODD(A168),Schedule!fpdate,Schedule!fpdate-15),A168/2))))),IF(A168=1,Schedule!fpdate,EDATE(Schedule!fpdate,Schedule!months_per_period*(A168-1)))))))</f>
        <v/>
      </c>
      <c r="C168" s="55" t="str">
        <f>IF(A168="","",IF(Schedule!roundOpt,IF(OR(A168=Schedule!nper,Schedule!payment&gt;ROUND((1+Schedule!rate)*H167,2)),ROUND((1+Schedule!rate)*H167,2),Schedule!payment),IF(OR(A168=Schedule!nper,Schedule!payment&gt;(1+Schedule!rate)*H167),(1+Schedule!rate)*H167,Schedule!payment)))</f>
        <v/>
      </c>
      <c r="D168" s="58"/>
      <c r="E168" s="57"/>
      <c r="F168" s="57" t="str">
        <f>IF(A168="","",IF(AND(A168=1,Schedule!pmtType=1),0,IF(Schedule!roundOpt,ROUND(Schedule!rate*H167,2),Schedule!rate*H167)))</f>
        <v/>
      </c>
      <c r="G168" s="57" t="str">
        <f t="shared" si="7"/>
        <v/>
      </c>
      <c r="H168" s="57" t="str">
        <f t="shared" si="8"/>
        <v/>
      </c>
    </row>
    <row r="169" ht="12.75" customHeight="1">
      <c r="A169" s="53" t="str">
        <f>IF(H168="","",IF(Schedule!roundOpt,IF(OR(A168&gt;=Schedule!nper,ROUND(H168,2)&lt;=0),"",A168+1),IF(OR(A168&gt;=Schedule!nper,H168&lt;=0),"",A168+1)))</f>
        <v/>
      </c>
      <c r="B169" s="54" t="str">
        <f>IF(A169="","",IF(Schedule!periods_per_year=26,IF(A169=1,Schedule!fpdate,B168+14),IF(Schedule!periods_per_year=52,IF(A169=1,Schedule!fpdate,B168+7),IF(Schedule!periods_per_year=24,IF(A169=1,Schedule!fpdate,IF(Schedule!fpdate=EOMONTH(Schedule!fpdate,0),IF(ISODD(A169),EOMONTH(EDATE(Schedule!fpdate,(A169-1)/2),0),EDATE(DATE(YEAR(Schedule!fpdate),MONTH(Schedule!fpdate)+1,15),(A169-1)/2)),IF(DAY(Schedule!fpdate)=15,IF(ISODD(A169),EDATE(Schedule!fpdate,(A169-1)/2),EOMONTH(EDATE(Schedule!fpdate,(A169-1)/2),0)),IF(DAY(Schedule!fpdate)&lt;=14,IF(ISODD(A169),EDATE(Schedule!fpdate,(A169-1)/2),EDATE(MIN(Schedule!fpdate+15,EOMONTH(Schedule!fpdate,0)),(A169-1)/2)),EDATE(IF(ISODD(A169),Schedule!fpdate,Schedule!fpdate-15),A169/2))))),IF(A169=1,Schedule!fpdate,EDATE(Schedule!fpdate,Schedule!months_per_period*(A169-1)))))))</f>
        <v/>
      </c>
      <c r="C169" s="55" t="str">
        <f>IF(A169="","",IF(Schedule!roundOpt,IF(OR(A169=Schedule!nper,Schedule!payment&gt;ROUND((1+Schedule!rate)*H168,2)),ROUND((1+Schedule!rate)*H168,2),Schedule!payment),IF(OR(A169=Schedule!nper,Schedule!payment&gt;(1+Schedule!rate)*H168),(1+Schedule!rate)*H168,Schedule!payment)))</f>
        <v/>
      </c>
      <c r="D169" s="58"/>
      <c r="E169" s="57"/>
      <c r="F169" s="57" t="str">
        <f>IF(A169="","",IF(AND(A169=1,Schedule!pmtType=1),0,IF(Schedule!roundOpt,ROUND(Schedule!rate*H168,2),Schedule!rate*H168)))</f>
        <v/>
      </c>
      <c r="G169" s="57" t="str">
        <f t="shared" si="7"/>
        <v/>
      </c>
      <c r="H169" s="57" t="str">
        <f t="shared" si="8"/>
        <v/>
      </c>
    </row>
    <row r="170" ht="12.75" customHeight="1">
      <c r="A170" s="53" t="str">
        <f>IF(H169="","",IF(Schedule!roundOpt,IF(OR(A169&gt;=Schedule!nper,ROUND(H169,2)&lt;=0),"",A169+1),IF(OR(A169&gt;=Schedule!nper,H169&lt;=0),"",A169+1)))</f>
        <v/>
      </c>
      <c r="B170" s="54" t="str">
        <f>IF(A170="","",IF(Schedule!periods_per_year=26,IF(A170=1,Schedule!fpdate,B169+14),IF(Schedule!periods_per_year=52,IF(A170=1,Schedule!fpdate,B169+7),IF(Schedule!periods_per_year=24,IF(A170=1,Schedule!fpdate,IF(Schedule!fpdate=EOMONTH(Schedule!fpdate,0),IF(ISODD(A170),EOMONTH(EDATE(Schedule!fpdate,(A170-1)/2),0),EDATE(DATE(YEAR(Schedule!fpdate),MONTH(Schedule!fpdate)+1,15),(A170-1)/2)),IF(DAY(Schedule!fpdate)=15,IF(ISODD(A170),EDATE(Schedule!fpdate,(A170-1)/2),EOMONTH(EDATE(Schedule!fpdate,(A170-1)/2),0)),IF(DAY(Schedule!fpdate)&lt;=14,IF(ISODD(A170),EDATE(Schedule!fpdate,(A170-1)/2),EDATE(MIN(Schedule!fpdate+15,EOMONTH(Schedule!fpdate,0)),(A170-1)/2)),EDATE(IF(ISODD(A170),Schedule!fpdate,Schedule!fpdate-15),A170/2))))),IF(A170=1,Schedule!fpdate,EDATE(Schedule!fpdate,Schedule!months_per_period*(A170-1)))))))</f>
        <v/>
      </c>
      <c r="C170" s="55" t="str">
        <f>IF(A170="","",IF(Schedule!roundOpt,IF(OR(A170=Schedule!nper,Schedule!payment&gt;ROUND((1+Schedule!rate)*H169,2)),ROUND((1+Schedule!rate)*H169,2),Schedule!payment),IF(OR(A170=Schedule!nper,Schedule!payment&gt;(1+Schedule!rate)*H169),(1+Schedule!rate)*H169,Schedule!payment)))</f>
        <v/>
      </c>
      <c r="D170" s="58"/>
      <c r="E170" s="57"/>
      <c r="F170" s="57" t="str">
        <f>IF(A170="","",IF(AND(A170=1,Schedule!pmtType=1),0,IF(Schedule!roundOpt,ROUND(Schedule!rate*H169,2),Schedule!rate*H169)))</f>
        <v/>
      </c>
      <c r="G170" s="57" t="str">
        <f t="shared" si="7"/>
        <v/>
      </c>
      <c r="H170" s="57" t="str">
        <f t="shared" si="8"/>
        <v/>
      </c>
    </row>
    <row r="171" ht="12.75" customHeight="1">
      <c r="A171" s="53" t="str">
        <f>IF(H170="","",IF(Schedule!roundOpt,IF(OR(A170&gt;=Schedule!nper,ROUND(H170,2)&lt;=0),"",A170+1),IF(OR(A170&gt;=Schedule!nper,H170&lt;=0),"",A170+1)))</f>
        <v/>
      </c>
      <c r="B171" s="54" t="str">
        <f>IF(A171="","",IF(Schedule!periods_per_year=26,IF(A171=1,Schedule!fpdate,B170+14),IF(Schedule!periods_per_year=52,IF(A171=1,Schedule!fpdate,B170+7),IF(Schedule!periods_per_year=24,IF(A171=1,Schedule!fpdate,IF(Schedule!fpdate=EOMONTH(Schedule!fpdate,0),IF(ISODD(A171),EOMONTH(EDATE(Schedule!fpdate,(A171-1)/2),0),EDATE(DATE(YEAR(Schedule!fpdate),MONTH(Schedule!fpdate)+1,15),(A171-1)/2)),IF(DAY(Schedule!fpdate)=15,IF(ISODD(A171),EDATE(Schedule!fpdate,(A171-1)/2),EOMONTH(EDATE(Schedule!fpdate,(A171-1)/2),0)),IF(DAY(Schedule!fpdate)&lt;=14,IF(ISODD(A171),EDATE(Schedule!fpdate,(A171-1)/2),EDATE(MIN(Schedule!fpdate+15,EOMONTH(Schedule!fpdate,0)),(A171-1)/2)),EDATE(IF(ISODD(A171),Schedule!fpdate,Schedule!fpdate-15),A171/2))))),IF(A171=1,Schedule!fpdate,EDATE(Schedule!fpdate,Schedule!months_per_period*(A171-1)))))))</f>
        <v/>
      </c>
      <c r="C171" s="55" t="str">
        <f>IF(A171="","",IF(Schedule!roundOpt,IF(OR(A171=Schedule!nper,Schedule!payment&gt;ROUND((1+Schedule!rate)*H170,2)),ROUND((1+Schedule!rate)*H170,2),Schedule!payment),IF(OR(A171=Schedule!nper,Schedule!payment&gt;(1+Schedule!rate)*H170),(1+Schedule!rate)*H170,Schedule!payment)))</f>
        <v/>
      </c>
      <c r="D171" s="58"/>
      <c r="E171" s="57"/>
      <c r="F171" s="57" t="str">
        <f>IF(A171="","",IF(AND(A171=1,Schedule!pmtType=1),0,IF(Schedule!roundOpt,ROUND(Schedule!rate*H170,2),Schedule!rate*H170)))</f>
        <v/>
      </c>
      <c r="G171" s="57" t="str">
        <f t="shared" si="7"/>
        <v/>
      </c>
      <c r="H171" s="57" t="str">
        <f t="shared" si="8"/>
        <v/>
      </c>
    </row>
    <row r="172" ht="12.75" customHeight="1">
      <c r="A172" s="53" t="str">
        <f>IF(H171="","",IF(Schedule!roundOpt,IF(OR(A171&gt;=Schedule!nper,ROUND(H171,2)&lt;=0),"",A171+1),IF(OR(A171&gt;=Schedule!nper,H171&lt;=0),"",A171+1)))</f>
        <v/>
      </c>
      <c r="B172" s="54" t="str">
        <f>IF(A172="","",IF(Schedule!periods_per_year=26,IF(A172=1,Schedule!fpdate,B171+14),IF(Schedule!periods_per_year=52,IF(A172=1,Schedule!fpdate,B171+7),IF(Schedule!periods_per_year=24,IF(A172=1,Schedule!fpdate,IF(Schedule!fpdate=EOMONTH(Schedule!fpdate,0),IF(ISODD(A172),EOMONTH(EDATE(Schedule!fpdate,(A172-1)/2),0),EDATE(DATE(YEAR(Schedule!fpdate),MONTH(Schedule!fpdate)+1,15),(A172-1)/2)),IF(DAY(Schedule!fpdate)=15,IF(ISODD(A172),EDATE(Schedule!fpdate,(A172-1)/2),EOMONTH(EDATE(Schedule!fpdate,(A172-1)/2),0)),IF(DAY(Schedule!fpdate)&lt;=14,IF(ISODD(A172),EDATE(Schedule!fpdate,(A172-1)/2),EDATE(MIN(Schedule!fpdate+15,EOMONTH(Schedule!fpdate,0)),(A172-1)/2)),EDATE(IF(ISODD(A172),Schedule!fpdate,Schedule!fpdate-15),A172/2))))),IF(A172=1,Schedule!fpdate,EDATE(Schedule!fpdate,Schedule!months_per_period*(A172-1)))))))</f>
        <v/>
      </c>
      <c r="C172" s="55" t="str">
        <f>IF(A172="","",IF(Schedule!roundOpt,IF(OR(A172=Schedule!nper,Schedule!payment&gt;ROUND((1+Schedule!rate)*H171,2)),ROUND((1+Schedule!rate)*H171,2),Schedule!payment),IF(OR(A172=Schedule!nper,Schedule!payment&gt;(1+Schedule!rate)*H171),(1+Schedule!rate)*H171,Schedule!payment)))</f>
        <v/>
      </c>
      <c r="D172" s="58"/>
      <c r="E172" s="57"/>
      <c r="F172" s="57" t="str">
        <f>IF(A172="","",IF(AND(A172=1,Schedule!pmtType=1),0,IF(Schedule!roundOpt,ROUND(Schedule!rate*H171,2),Schedule!rate*H171)))</f>
        <v/>
      </c>
      <c r="G172" s="57" t="str">
        <f t="shared" si="7"/>
        <v/>
      </c>
      <c r="H172" s="57" t="str">
        <f t="shared" si="8"/>
        <v/>
      </c>
    </row>
    <row r="173" ht="12.75" customHeight="1">
      <c r="A173" s="53" t="str">
        <f>IF(H172="","",IF(Schedule!roundOpt,IF(OR(A172&gt;=Schedule!nper,ROUND(H172,2)&lt;=0),"",A172+1),IF(OR(A172&gt;=Schedule!nper,H172&lt;=0),"",A172+1)))</f>
        <v/>
      </c>
      <c r="B173" s="54" t="str">
        <f>IF(A173="","",IF(Schedule!periods_per_year=26,IF(A173=1,Schedule!fpdate,B172+14),IF(Schedule!periods_per_year=52,IF(A173=1,Schedule!fpdate,B172+7),IF(Schedule!periods_per_year=24,IF(A173=1,Schedule!fpdate,IF(Schedule!fpdate=EOMONTH(Schedule!fpdate,0),IF(ISODD(A173),EOMONTH(EDATE(Schedule!fpdate,(A173-1)/2),0),EDATE(DATE(YEAR(Schedule!fpdate),MONTH(Schedule!fpdate)+1,15),(A173-1)/2)),IF(DAY(Schedule!fpdate)=15,IF(ISODD(A173),EDATE(Schedule!fpdate,(A173-1)/2),EOMONTH(EDATE(Schedule!fpdate,(A173-1)/2),0)),IF(DAY(Schedule!fpdate)&lt;=14,IF(ISODD(A173),EDATE(Schedule!fpdate,(A173-1)/2),EDATE(MIN(Schedule!fpdate+15,EOMONTH(Schedule!fpdate,0)),(A173-1)/2)),EDATE(IF(ISODD(A173),Schedule!fpdate,Schedule!fpdate-15),A173/2))))),IF(A173=1,Schedule!fpdate,EDATE(Schedule!fpdate,Schedule!months_per_period*(A173-1)))))))</f>
        <v/>
      </c>
      <c r="C173" s="55" t="str">
        <f>IF(A173="","",IF(Schedule!roundOpt,IF(OR(A173=Schedule!nper,Schedule!payment&gt;ROUND((1+Schedule!rate)*H172,2)),ROUND((1+Schedule!rate)*H172,2),Schedule!payment),IF(OR(A173=Schedule!nper,Schedule!payment&gt;(1+Schedule!rate)*H172),(1+Schedule!rate)*H172,Schedule!payment)))</f>
        <v/>
      </c>
      <c r="D173" s="58"/>
      <c r="E173" s="57"/>
      <c r="F173" s="57" t="str">
        <f>IF(A173="","",IF(AND(A173=1,Schedule!pmtType=1),0,IF(Schedule!roundOpt,ROUND(Schedule!rate*H172,2),Schedule!rate*H172)))</f>
        <v/>
      </c>
      <c r="G173" s="57" t="str">
        <f t="shared" si="7"/>
        <v/>
      </c>
      <c r="H173" s="57" t="str">
        <f t="shared" si="8"/>
        <v/>
      </c>
    </row>
    <row r="174" ht="12.75" customHeight="1">
      <c r="A174" s="53" t="str">
        <f>IF(H173="","",IF(Schedule!roundOpt,IF(OR(A173&gt;=Schedule!nper,ROUND(H173,2)&lt;=0),"",A173+1),IF(OR(A173&gt;=Schedule!nper,H173&lt;=0),"",A173+1)))</f>
        <v/>
      </c>
      <c r="B174" s="54" t="str">
        <f>IF(A174="","",IF(Schedule!periods_per_year=26,IF(A174=1,Schedule!fpdate,B173+14),IF(Schedule!periods_per_year=52,IF(A174=1,Schedule!fpdate,B173+7),IF(Schedule!periods_per_year=24,IF(A174=1,Schedule!fpdate,IF(Schedule!fpdate=EOMONTH(Schedule!fpdate,0),IF(ISODD(A174),EOMONTH(EDATE(Schedule!fpdate,(A174-1)/2),0),EDATE(DATE(YEAR(Schedule!fpdate),MONTH(Schedule!fpdate)+1,15),(A174-1)/2)),IF(DAY(Schedule!fpdate)=15,IF(ISODD(A174),EDATE(Schedule!fpdate,(A174-1)/2),EOMONTH(EDATE(Schedule!fpdate,(A174-1)/2),0)),IF(DAY(Schedule!fpdate)&lt;=14,IF(ISODD(A174),EDATE(Schedule!fpdate,(A174-1)/2),EDATE(MIN(Schedule!fpdate+15,EOMONTH(Schedule!fpdate,0)),(A174-1)/2)),EDATE(IF(ISODD(A174),Schedule!fpdate,Schedule!fpdate-15),A174/2))))),IF(A174=1,Schedule!fpdate,EDATE(Schedule!fpdate,Schedule!months_per_period*(A174-1)))))))</f>
        <v/>
      </c>
      <c r="C174" s="55" t="str">
        <f>IF(A174="","",IF(Schedule!roundOpt,IF(OR(A174=Schedule!nper,Schedule!payment&gt;ROUND((1+Schedule!rate)*H173,2)),ROUND((1+Schedule!rate)*H173,2),Schedule!payment),IF(OR(A174=Schedule!nper,Schedule!payment&gt;(1+Schedule!rate)*H173),(1+Schedule!rate)*H173,Schedule!payment)))</f>
        <v/>
      </c>
      <c r="D174" s="58"/>
      <c r="E174" s="57"/>
      <c r="F174" s="57" t="str">
        <f>IF(A174="","",IF(AND(A174=1,Schedule!pmtType=1),0,IF(Schedule!roundOpt,ROUND(Schedule!rate*H173,2),Schedule!rate*H173)))</f>
        <v/>
      </c>
      <c r="G174" s="57" t="str">
        <f t="shared" si="7"/>
        <v/>
      </c>
      <c r="H174" s="57" t="str">
        <f t="shared" si="8"/>
        <v/>
      </c>
    </row>
    <row r="175" ht="12.75" customHeight="1">
      <c r="A175" s="53" t="str">
        <f>IF(H174="","",IF(Schedule!roundOpt,IF(OR(A174&gt;=Schedule!nper,ROUND(H174,2)&lt;=0),"",A174+1),IF(OR(A174&gt;=Schedule!nper,H174&lt;=0),"",A174+1)))</f>
        <v/>
      </c>
      <c r="B175" s="54" t="str">
        <f>IF(A175="","",IF(Schedule!periods_per_year=26,IF(A175=1,Schedule!fpdate,B174+14),IF(Schedule!periods_per_year=52,IF(A175=1,Schedule!fpdate,B174+7),IF(Schedule!periods_per_year=24,IF(A175=1,Schedule!fpdate,IF(Schedule!fpdate=EOMONTH(Schedule!fpdate,0),IF(ISODD(A175),EOMONTH(EDATE(Schedule!fpdate,(A175-1)/2),0),EDATE(DATE(YEAR(Schedule!fpdate),MONTH(Schedule!fpdate)+1,15),(A175-1)/2)),IF(DAY(Schedule!fpdate)=15,IF(ISODD(A175),EDATE(Schedule!fpdate,(A175-1)/2),EOMONTH(EDATE(Schedule!fpdate,(A175-1)/2),0)),IF(DAY(Schedule!fpdate)&lt;=14,IF(ISODD(A175),EDATE(Schedule!fpdate,(A175-1)/2),EDATE(MIN(Schedule!fpdate+15,EOMONTH(Schedule!fpdate,0)),(A175-1)/2)),EDATE(IF(ISODD(A175),Schedule!fpdate,Schedule!fpdate-15),A175/2))))),IF(A175=1,Schedule!fpdate,EDATE(Schedule!fpdate,Schedule!months_per_period*(A175-1)))))))</f>
        <v/>
      </c>
      <c r="C175" s="55" t="str">
        <f>IF(A175="","",IF(Schedule!roundOpt,IF(OR(A175=Schedule!nper,Schedule!payment&gt;ROUND((1+Schedule!rate)*H174,2)),ROUND((1+Schedule!rate)*H174,2),Schedule!payment),IF(OR(A175=Schedule!nper,Schedule!payment&gt;(1+Schedule!rate)*H174),(1+Schedule!rate)*H174,Schedule!payment)))</f>
        <v/>
      </c>
      <c r="D175" s="58"/>
      <c r="E175" s="57"/>
      <c r="F175" s="57" t="str">
        <f>IF(A175="","",IF(AND(A175=1,Schedule!pmtType=1),0,IF(Schedule!roundOpt,ROUND(Schedule!rate*H174,2),Schedule!rate*H174)))</f>
        <v/>
      </c>
      <c r="G175" s="57" t="str">
        <f t="shared" si="7"/>
        <v/>
      </c>
      <c r="H175" s="57" t="str">
        <f t="shared" si="8"/>
        <v/>
      </c>
    </row>
    <row r="176" ht="12.75" customHeight="1">
      <c r="A176" s="53" t="str">
        <f>IF(H175="","",IF(Schedule!roundOpt,IF(OR(A175&gt;=Schedule!nper,ROUND(H175,2)&lt;=0),"",A175+1),IF(OR(A175&gt;=Schedule!nper,H175&lt;=0),"",A175+1)))</f>
        <v/>
      </c>
      <c r="B176" s="54" t="str">
        <f>IF(A176="","",IF(Schedule!periods_per_year=26,IF(A176=1,Schedule!fpdate,B175+14),IF(Schedule!periods_per_year=52,IF(A176=1,Schedule!fpdate,B175+7),IF(Schedule!periods_per_year=24,IF(A176=1,Schedule!fpdate,IF(Schedule!fpdate=EOMONTH(Schedule!fpdate,0),IF(ISODD(A176),EOMONTH(EDATE(Schedule!fpdate,(A176-1)/2),0),EDATE(DATE(YEAR(Schedule!fpdate),MONTH(Schedule!fpdate)+1,15),(A176-1)/2)),IF(DAY(Schedule!fpdate)=15,IF(ISODD(A176),EDATE(Schedule!fpdate,(A176-1)/2),EOMONTH(EDATE(Schedule!fpdate,(A176-1)/2),0)),IF(DAY(Schedule!fpdate)&lt;=14,IF(ISODD(A176),EDATE(Schedule!fpdate,(A176-1)/2),EDATE(MIN(Schedule!fpdate+15,EOMONTH(Schedule!fpdate,0)),(A176-1)/2)),EDATE(IF(ISODD(A176),Schedule!fpdate,Schedule!fpdate-15),A176/2))))),IF(A176=1,Schedule!fpdate,EDATE(Schedule!fpdate,Schedule!months_per_period*(A176-1)))))))</f>
        <v/>
      </c>
      <c r="C176" s="55" t="str">
        <f>IF(A176="","",IF(Schedule!roundOpt,IF(OR(A176=Schedule!nper,Schedule!payment&gt;ROUND((1+Schedule!rate)*H175,2)),ROUND((1+Schedule!rate)*H175,2),Schedule!payment),IF(OR(A176=Schedule!nper,Schedule!payment&gt;(1+Schedule!rate)*H175),(1+Schedule!rate)*H175,Schedule!payment)))</f>
        <v/>
      </c>
      <c r="D176" s="58"/>
      <c r="E176" s="57"/>
      <c r="F176" s="57" t="str">
        <f>IF(A176="","",IF(AND(A176=1,Schedule!pmtType=1),0,IF(Schedule!roundOpt,ROUND(Schedule!rate*H175,2),Schedule!rate*H175)))</f>
        <v/>
      </c>
      <c r="G176" s="57" t="str">
        <f t="shared" si="7"/>
        <v/>
      </c>
      <c r="H176" s="57" t="str">
        <f t="shared" si="8"/>
        <v/>
      </c>
    </row>
    <row r="177" ht="12.75" customHeight="1">
      <c r="A177" s="53" t="str">
        <f>IF(H176="","",IF(Schedule!roundOpt,IF(OR(A176&gt;=Schedule!nper,ROUND(H176,2)&lt;=0),"",A176+1),IF(OR(A176&gt;=Schedule!nper,H176&lt;=0),"",A176+1)))</f>
        <v/>
      </c>
      <c r="B177" s="54" t="str">
        <f>IF(A177="","",IF(Schedule!periods_per_year=26,IF(A177=1,Schedule!fpdate,B176+14),IF(Schedule!periods_per_year=52,IF(A177=1,Schedule!fpdate,B176+7),IF(Schedule!periods_per_year=24,IF(A177=1,Schedule!fpdate,IF(Schedule!fpdate=EOMONTH(Schedule!fpdate,0),IF(ISODD(A177),EOMONTH(EDATE(Schedule!fpdate,(A177-1)/2),0),EDATE(DATE(YEAR(Schedule!fpdate),MONTH(Schedule!fpdate)+1,15),(A177-1)/2)),IF(DAY(Schedule!fpdate)=15,IF(ISODD(A177),EDATE(Schedule!fpdate,(A177-1)/2),EOMONTH(EDATE(Schedule!fpdate,(A177-1)/2),0)),IF(DAY(Schedule!fpdate)&lt;=14,IF(ISODD(A177),EDATE(Schedule!fpdate,(A177-1)/2),EDATE(MIN(Schedule!fpdate+15,EOMONTH(Schedule!fpdate,0)),(A177-1)/2)),EDATE(IF(ISODD(A177),Schedule!fpdate,Schedule!fpdate-15),A177/2))))),IF(A177=1,Schedule!fpdate,EDATE(Schedule!fpdate,Schedule!months_per_period*(A177-1)))))))</f>
        <v/>
      </c>
      <c r="C177" s="55" t="str">
        <f>IF(A177="","",IF(Schedule!roundOpt,IF(OR(A177=Schedule!nper,Schedule!payment&gt;ROUND((1+Schedule!rate)*H176,2)),ROUND((1+Schedule!rate)*H176,2),Schedule!payment),IF(OR(A177=Schedule!nper,Schedule!payment&gt;(1+Schedule!rate)*H176),(1+Schedule!rate)*H176,Schedule!payment)))</f>
        <v/>
      </c>
      <c r="D177" s="58"/>
      <c r="E177" s="57"/>
      <c r="F177" s="57" t="str">
        <f>IF(A177="","",IF(AND(A177=1,Schedule!pmtType=1),0,IF(Schedule!roundOpt,ROUND(Schedule!rate*H176,2),Schedule!rate*H176)))</f>
        <v/>
      </c>
      <c r="G177" s="57" t="str">
        <f t="shared" si="7"/>
        <v/>
      </c>
      <c r="H177" s="57" t="str">
        <f t="shared" si="8"/>
        <v/>
      </c>
    </row>
    <row r="178" ht="12.75" customHeight="1">
      <c r="A178" s="53" t="str">
        <f>IF(H177="","",IF(Schedule!roundOpt,IF(OR(A177&gt;=Schedule!nper,ROUND(H177,2)&lt;=0),"",A177+1),IF(OR(A177&gt;=Schedule!nper,H177&lt;=0),"",A177+1)))</f>
        <v/>
      </c>
      <c r="B178" s="54" t="str">
        <f>IF(A178="","",IF(Schedule!periods_per_year=26,IF(A178=1,Schedule!fpdate,B177+14),IF(Schedule!periods_per_year=52,IF(A178=1,Schedule!fpdate,B177+7),IF(Schedule!periods_per_year=24,IF(A178=1,Schedule!fpdate,IF(Schedule!fpdate=EOMONTH(Schedule!fpdate,0),IF(ISODD(A178),EOMONTH(EDATE(Schedule!fpdate,(A178-1)/2),0),EDATE(DATE(YEAR(Schedule!fpdate),MONTH(Schedule!fpdate)+1,15),(A178-1)/2)),IF(DAY(Schedule!fpdate)=15,IF(ISODD(A178),EDATE(Schedule!fpdate,(A178-1)/2),EOMONTH(EDATE(Schedule!fpdate,(A178-1)/2),0)),IF(DAY(Schedule!fpdate)&lt;=14,IF(ISODD(A178),EDATE(Schedule!fpdate,(A178-1)/2),EDATE(MIN(Schedule!fpdate+15,EOMONTH(Schedule!fpdate,0)),(A178-1)/2)),EDATE(IF(ISODD(A178),Schedule!fpdate,Schedule!fpdate-15),A178/2))))),IF(A178=1,Schedule!fpdate,EDATE(Schedule!fpdate,Schedule!months_per_period*(A178-1)))))))</f>
        <v/>
      </c>
      <c r="C178" s="55" t="str">
        <f>IF(A178="","",IF(Schedule!roundOpt,IF(OR(A178=Schedule!nper,Schedule!payment&gt;ROUND((1+Schedule!rate)*H177,2)),ROUND((1+Schedule!rate)*H177,2),Schedule!payment),IF(OR(A178=Schedule!nper,Schedule!payment&gt;(1+Schedule!rate)*H177),(1+Schedule!rate)*H177,Schedule!payment)))</f>
        <v/>
      </c>
      <c r="D178" s="58"/>
      <c r="E178" s="57"/>
      <c r="F178" s="57" t="str">
        <f>IF(A178="","",IF(AND(A178=1,Schedule!pmtType=1),0,IF(Schedule!roundOpt,ROUND(Schedule!rate*H177,2),Schedule!rate*H177)))</f>
        <v/>
      </c>
      <c r="G178" s="57" t="str">
        <f t="shared" si="7"/>
        <v/>
      </c>
      <c r="H178" s="57" t="str">
        <f t="shared" si="8"/>
        <v/>
      </c>
    </row>
    <row r="179" ht="12.75" customHeight="1">
      <c r="A179" s="53" t="str">
        <f>IF(H178="","",IF(Schedule!roundOpt,IF(OR(A178&gt;=Schedule!nper,ROUND(H178,2)&lt;=0),"",A178+1),IF(OR(A178&gt;=Schedule!nper,H178&lt;=0),"",A178+1)))</f>
        <v/>
      </c>
      <c r="B179" s="54" t="str">
        <f>IF(A179="","",IF(Schedule!periods_per_year=26,IF(A179=1,Schedule!fpdate,B178+14),IF(Schedule!periods_per_year=52,IF(A179=1,Schedule!fpdate,B178+7),IF(Schedule!periods_per_year=24,IF(A179=1,Schedule!fpdate,IF(Schedule!fpdate=EOMONTH(Schedule!fpdate,0),IF(ISODD(A179),EOMONTH(EDATE(Schedule!fpdate,(A179-1)/2),0),EDATE(DATE(YEAR(Schedule!fpdate),MONTH(Schedule!fpdate)+1,15),(A179-1)/2)),IF(DAY(Schedule!fpdate)=15,IF(ISODD(A179),EDATE(Schedule!fpdate,(A179-1)/2),EOMONTH(EDATE(Schedule!fpdate,(A179-1)/2),0)),IF(DAY(Schedule!fpdate)&lt;=14,IF(ISODD(A179),EDATE(Schedule!fpdate,(A179-1)/2),EDATE(MIN(Schedule!fpdate+15,EOMONTH(Schedule!fpdate,0)),(A179-1)/2)),EDATE(IF(ISODD(A179),Schedule!fpdate,Schedule!fpdate-15),A179/2))))),IF(A179=1,Schedule!fpdate,EDATE(Schedule!fpdate,Schedule!months_per_period*(A179-1)))))))</f>
        <v/>
      </c>
      <c r="C179" s="55" t="str">
        <f>IF(A179="","",IF(Schedule!roundOpt,IF(OR(A179=Schedule!nper,Schedule!payment&gt;ROUND((1+Schedule!rate)*H178,2)),ROUND((1+Schedule!rate)*H178,2),Schedule!payment),IF(OR(A179=Schedule!nper,Schedule!payment&gt;(1+Schedule!rate)*H178),(1+Schedule!rate)*H178,Schedule!payment)))</f>
        <v/>
      </c>
      <c r="D179" s="58"/>
      <c r="E179" s="57"/>
      <c r="F179" s="57" t="str">
        <f>IF(A179="","",IF(AND(A179=1,Schedule!pmtType=1),0,IF(Schedule!roundOpt,ROUND(Schedule!rate*H178,2),Schedule!rate*H178)))</f>
        <v/>
      </c>
      <c r="G179" s="57" t="str">
        <f t="shared" si="7"/>
        <v/>
      </c>
      <c r="H179" s="57" t="str">
        <f t="shared" si="8"/>
        <v/>
      </c>
    </row>
    <row r="180" ht="12.75" customHeight="1">
      <c r="A180" s="53" t="str">
        <f>IF(H179="","",IF(Schedule!roundOpt,IF(OR(A179&gt;=Schedule!nper,ROUND(H179,2)&lt;=0),"",A179+1),IF(OR(A179&gt;=Schedule!nper,H179&lt;=0),"",A179+1)))</f>
        <v/>
      </c>
      <c r="B180" s="54" t="str">
        <f>IF(A180="","",IF(Schedule!periods_per_year=26,IF(A180=1,Schedule!fpdate,B179+14),IF(Schedule!periods_per_year=52,IF(A180=1,Schedule!fpdate,B179+7),IF(Schedule!periods_per_year=24,IF(A180=1,Schedule!fpdate,IF(Schedule!fpdate=EOMONTH(Schedule!fpdate,0),IF(ISODD(A180),EOMONTH(EDATE(Schedule!fpdate,(A180-1)/2),0),EDATE(DATE(YEAR(Schedule!fpdate),MONTH(Schedule!fpdate)+1,15),(A180-1)/2)),IF(DAY(Schedule!fpdate)=15,IF(ISODD(A180),EDATE(Schedule!fpdate,(A180-1)/2),EOMONTH(EDATE(Schedule!fpdate,(A180-1)/2),0)),IF(DAY(Schedule!fpdate)&lt;=14,IF(ISODD(A180),EDATE(Schedule!fpdate,(A180-1)/2),EDATE(MIN(Schedule!fpdate+15,EOMONTH(Schedule!fpdate,0)),(A180-1)/2)),EDATE(IF(ISODD(A180),Schedule!fpdate,Schedule!fpdate-15),A180/2))))),IF(A180=1,Schedule!fpdate,EDATE(Schedule!fpdate,Schedule!months_per_period*(A180-1)))))))</f>
        <v/>
      </c>
      <c r="C180" s="55" t="str">
        <f>IF(A180="","",IF(Schedule!roundOpt,IF(OR(A180=Schedule!nper,Schedule!payment&gt;ROUND((1+Schedule!rate)*H179,2)),ROUND((1+Schedule!rate)*H179,2),Schedule!payment),IF(OR(A180=Schedule!nper,Schedule!payment&gt;(1+Schedule!rate)*H179),(1+Schedule!rate)*H179,Schedule!payment)))</f>
        <v/>
      </c>
      <c r="D180" s="58"/>
      <c r="E180" s="57"/>
      <c r="F180" s="57" t="str">
        <f>IF(A180="","",IF(AND(A180=1,Schedule!pmtType=1),0,IF(Schedule!roundOpt,ROUND(Schedule!rate*H179,2),Schedule!rate*H179)))</f>
        <v/>
      </c>
      <c r="G180" s="57" t="str">
        <f t="shared" si="7"/>
        <v/>
      </c>
      <c r="H180" s="57" t="str">
        <f t="shared" si="8"/>
        <v/>
      </c>
    </row>
    <row r="181" ht="12.75" customHeight="1">
      <c r="A181" s="53" t="str">
        <f>IF(H180="","",IF(Schedule!roundOpt,IF(OR(A180&gt;=Schedule!nper,ROUND(H180,2)&lt;=0),"",A180+1),IF(OR(A180&gt;=Schedule!nper,H180&lt;=0),"",A180+1)))</f>
        <v/>
      </c>
      <c r="B181" s="54" t="str">
        <f>IF(A181="","",IF(Schedule!periods_per_year=26,IF(A181=1,Schedule!fpdate,B180+14),IF(Schedule!periods_per_year=52,IF(A181=1,Schedule!fpdate,B180+7),IF(Schedule!periods_per_year=24,IF(A181=1,Schedule!fpdate,IF(Schedule!fpdate=EOMONTH(Schedule!fpdate,0),IF(ISODD(A181),EOMONTH(EDATE(Schedule!fpdate,(A181-1)/2),0),EDATE(DATE(YEAR(Schedule!fpdate),MONTH(Schedule!fpdate)+1,15),(A181-1)/2)),IF(DAY(Schedule!fpdate)=15,IF(ISODD(A181),EDATE(Schedule!fpdate,(A181-1)/2),EOMONTH(EDATE(Schedule!fpdate,(A181-1)/2),0)),IF(DAY(Schedule!fpdate)&lt;=14,IF(ISODD(A181),EDATE(Schedule!fpdate,(A181-1)/2),EDATE(MIN(Schedule!fpdate+15,EOMONTH(Schedule!fpdate,0)),(A181-1)/2)),EDATE(IF(ISODD(A181),Schedule!fpdate,Schedule!fpdate-15),A181/2))))),IF(A181=1,Schedule!fpdate,EDATE(Schedule!fpdate,Schedule!months_per_period*(A181-1)))))))</f>
        <v/>
      </c>
      <c r="C181" s="55" t="str">
        <f>IF(A181="","",IF(Schedule!roundOpt,IF(OR(A181=Schedule!nper,Schedule!payment&gt;ROUND((1+Schedule!rate)*H180,2)),ROUND((1+Schedule!rate)*H180,2),Schedule!payment),IF(OR(A181=Schedule!nper,Schedule!payment&gt;(1+Schedule!rate)*H180),(1+Schedule!rate)*H180,Schedule!payment)))</f>
        <v/>
      </c>
      <c r="D181" s="58"/>
      <c r="E181" s="57"/>
      <c r="F181" s="57" t="str">
        <f>IF(A181="","",IF(AND(A181=1,Schedule!pmtType=1),0,IF(Schedule!roundOpt,ROUND(Schedule!rate*H180,2),Schedule!rate*H180)))</f>
        <v/>
      </c>
      <c r="G181" s="57" t="str">
        <f t="shared" si="7"/>
        <v/>
      </c>
      <c r="H181" s="57" t="str">
        <f t="shared" si="8"/>
        <v/>
      </c>
    </row>
    <row r="182" ht="12.75" customHeight="1">
      <c r="A182" s="53" t="str">
        <f>IF(H181="","",IF(Schedule!roundOpt,IF(OR(A181&gt;=Schedule!nper,ROUND(H181,2)&lt;=0),"",A181+1),IF(OR(A181&gt;=Schedule!nper,H181&lt;=0),"",A181+1)))</f>
        <v/>
      </c>
      <c r="B182" s="54" t="str">
        <f>IF(A182="","",IF(Schedule!periods_per_year=26,IF(A182=1,Schedule!fpdate,B181+14),IF(Schedule!periods_per_year=52,IF(A182=1,Schedule!fpdate,B181+7),IF(Schedule!periods_per_year=24,IF(A182=1,Schedule!fpdate,IF(Schedule!fpdate=EOMONTH(Schedule!fpdate,0),IF(ISODD(A182),EOMONTH(EDATE(Schedule!fpdate,(A182-1)/2),0),EDATE(DATE(YEAR(Schedule!fpdate),MONTH(Schedule!fpdate)+1,15),(A182-1)/2)),IF(DAY(Schedule!fpdate)=15,IF(ISODD(A182),EDATE(Schedule!fpdate,(A182-1)/2),EOMONTH(EDATE(Schedule!fpdate,(A182-1)/2),0)),IF(DAY(Schedule!fpdate)&lt;=14,IF(ISODD(A182),EDATE(Schedule!fpdate,(A182-1)/2),EDATE(MIN(Schedule!fpdate+15,EOMONTH(Schedule!fpdate,0)),(A182-1)/2)),EDATE(IF(ISODD(A182),Schedule!fpdate,Schedule!fpdate-15),A182/2))))),IF(A182=1,Schedule!fpdate,EDATE(Schedule!fpdate,Schedule!months_per_period*(A182-1)))))))</f>
        <v/>
      </c>
      <c r="C182" s="55" t="str">
        <f>IF(A182="","",IF(Schedule!roundOpt,IF(OR(A182=Schedule!nper,Schedule!payment&gt;ROUND((1+Schedule!rate)*H181,2)),ROUND((1+Schedule!rate)*H181,2),Schedule!payment),IF(OR(A182=Schedule!nper,Schedule!payment&gt;(1+Schedule!rate)*H181),(1+Schedule!rate)*H181,Schedule!payment)))</f>
        <v/>
      </c>
      <c r="D182" s="58"/>
      <c r="E182" s="57"/>
      <c r="F182" s="57" t="str">
        <f>IF(A182="","",IF(AND(A182=1,Schedule!pmtType=1),0,IF(Schedule!roundOpt,ROUND(Schedule!rate*H181,2),Schedule!rate*H181)))</f>
        <v/>
      </c>
      <c r="G182" s="57" t="str">
        <f t="shared" si="7"/>
        <v/>
      </c>
      <c r="H182" s="57" t="str">
        <f t="shared" si="8"/>
        <v/>
      </c>
    </row>
    <row r="183" ht="12.75" customHeight="1">
      <c r="A183" s="53" t="str">
        <f>IF(H182="","",IF(Schedule!roundOpt,IF(OR(A182&gt;=Schedule!nper,ROUND(H182,2)&lt;=0),"",A182+1),IF(OR(A182&gt;=Schedule!nper,H182&lt;=0),"",A182+1)))</f>
        <v/>
      </c>
      <c r="B183" s="54" t="str">
        <f>IF(A183="","",IF(Schedule!periods_per_year=26,IF(A183=1,Schedule!fpdate,B182+14),IF(Schedule!periods_per_year=52,IF(A183=1,Schedule!fpdate,B182+7),IF(Schedule!periods_per_year=24,IF(A183=1,Schedule!fpdate,IF(Schedule!fpdate=EOMONTH(Schedule!fpdate,0),IF(ISODD(A183),EOMONTH(EDATE(Schedule!fpdate,(A183-1)/2),0),EDATE(DATE(YEAR(Schedule!fpdate),MONTH(Schedule!fpdate)+1,15),(A183-1)/2)),IF(DAY(Schedule!fpdate)=15,IF(ISODD(A183),EDATE(Schedule!fpdate,(A183-1)/2),EOMONTH(EDATE(Schedule!fpdate,(A183-1)/2),0)),IF(DAY(Schedule!fpdate)&lt;=14,IF(ISODD(A183),EDATE(Schedule!fpdate,(A183-1)/2),EDATE(MIN(Schedule!fpdate+15,EOMONTH(Schedule!fpdate,0)),(A183-1)/2)),EDATE(IF(ISODD(A183),Schedule!fpdate,Schedule!fpdate-15),A183/2))))),IF(A183=1,Schedule!fpdate,EDATE(Schedule!fpdate,Schedule!months_per_period*(A183-1)))))))</f>
        <v/>
      </c>
      <c r="C183" s="55" t="str">
        <f>IF(A183="","",IF(Schedule!roundOpt,IF(OR(A183=Schedule!nper,Schedule!payment&gt;ROUND((1+Schedule!rate)*H182,2)),ROUND((1+Schedule!rate)*H182,2),Schedule!payment),IF(OR(A183=Schedule!nper,Schedule!payment&gt;(1+Schedule!rate)*H182),(1+Schedule!rate)*H182,Schedule!payment)))</f>
        <v/>
      </c>
      <c r="D183" s="58"/>
      <c r="E183" s="57"/>
      <c r="F183" s="57" t="str">
        <f>IF(A183="","",IF(AND(A183=1,Schedule!pmtType=1),0,IF(Schedule!roundOpt,ROUND(Schedule!rate*H182,2),Schedule!rate*H182)))</f>
        <v/>
      </c>
      <c r="G183" s="57" t="str">
        <f t="shared" si="7"/>
        <v/>
      </c>
      <c r="H183" s="57" t="str">
        <f t="shared" si="8"/>
        <v/>
      </c>
    </row>
    <row r="184" ht="12.75" customHeight="1">
      <c r="A184" s="53" t="str">
        <f>IF(H183="","",IF(Schedule!roundOpt,IF(OR(A183&gt;=Schedule!nper,ROUND(H183,2)&lt;=0),"",A183+1),IF(OR(A183&gt;=Schedule!nper,H183&lt;=0),"",A183+1)))</f>
        <v/>
      </c>
      <c r="B184" s="54" t="str">
        <f>IF(A184="","",IF(Schedule!periods_per_year=26,IF(A184=1,Schedule!fpdate,B183+14),IF(Schedule!periods_per_year=52,IF(A184=1,Schedule!fpdate,B183+7),IF(Schedule!periods_per_year=24,IF(A184=1,Schedule!fpdate,IF(Schedule!fpdate=EOMONTH(Schedule!fpdate,0),IF(ISODD(A184),EOMONTH(EDATE(Schedule!fpdate,(A184-1)/2),0),EDATE(DATE(YEAR(Schedule!fpdate),MONTH(Schedule!fpdate)+1,15),(A184-1)/2)),IF(DAY(Schedule!fpdate)=15,IF(ISODD(A184),EDATE(Schedule!fpdate,(A184-1)/2),EOMONTH(EDATE(Schedule!fpdate,(A184-1)/2),0)),IF(DAY(Schedule!fpdate)&lt;=14,IF(ISODD(A184),EDATE(Schedule!fpdate,(A184-1)/2),EDATE(MIN(Schedule!fpdate+15,EOMONTH(Schedule!fpdate,0)),(A184-1)/2)),EDATE(IF(ISODD(A184),Schedule!fpdate,Schedule!fpdate-15),A184/2))))),IF(A184=1,Schedule!fpdate,EDATE(Schedule!fpdate,Schedule!months_per_period*(A184-1)))))))</f>
        <v/>
      </c>
      <c r="C184" s="55" t="str">
        <f>IF(A184="","",IF(Schedule!roundOpt,IF(OR(A184=Schedule!nper,Schedule!payment&gt;ROUND((1+Schedule!rate)*H183,2)),ROUND((1+Schedule!rate)*H183,2),Schedule!payment),IF(OR(A184=Schedule!nper,Schedule!payment&gt;(1+Schedule!rate)*H183),(1+Schedule!rate)*H183,Schedule!payment)))</f>
        <v/>
      </c>
      <c r="D184" s="58"/>
      <c r="E184" s="57"/>
      <c r="F184" s="57" t="str">
        <f>IF(A184="","",IF(AND(A184=1,Schedule!pmtType=1),0,IF(Schedule!roundOpt,ROUND(Schedule!rate*H183,2),Schedule!rate*H183)))</f>
        <v/>
      </c>
      <c r="G184" s="57" t="str">
        <f t="shared" si="7"/>
        <v/>
      </c>
      <c r="H184" s="57" t="str">
        <f t="shared" si="8"/>
        <v/>
      </c>
    </row>
    <row r="185" ht="12.75" customHeight="1">
      <c r="A185" s="53" t="str">
        <f>IF(H184="","",IF(Schedule!roundOpt,IF(OR(A184&gt;=Schedule!nper,ROUND(H184,2)&lt;=0),"",A184+1),IF(OR(A184&gt;=Schedule!nper,H184&lt;=0),"",A184+1)))</f>
        <v/>
      </c>
      <c r="B185" s="54" t="str">
        <f>IF(A185="","",IF(Schedule!periods_per_year=26,IF(A185=1,Schedule!fpdate,B184+14),IF(Schedule!periods_per_year=52,IF(A185=1,Schedule!fpdate,B184+7),IF(Schedule!periods_per_year=24,IF(A185=1,Schedule!fpdate,IF(Schedule!fpdate=EOMONTH(Schedule!fpdate,0),IF(ISODD(A185),EOMONTH(EDATE(Schedule!fpdate,(A185-1)/2),0),EDATE(DATE(YEAR(Schedule!fpdate),MONTH(Schedule!fpdate)+1,15),(A185-1)/2)),IF(DAY(Schedule!fpdate)=15,IF(ISODD(A185),EDATE(Schedule!fpdate,(A185-1)/2),EOMONTH(EDATE(Schedule!fpdate,(A185-1)/2),0)),IF(DAY(Schedule!fpdate)&lt;=14,IF(ISODD(A185),EDATE(Schedule!fpdate,(A185-1)/2),EDATE(MIN(Schedule!fpdate+15,EOMONTH(Schedule!fpdate,0)),(A185-1)/2)),EDATE(IF(ISODD(A185),Schedule!fpdate,Schedule!fpdate-15),A185/2))))),IF(A185=1,Schedule!fpdate,EDATE(Schedule!fpdate,Schedule!months_per_period*(A185-1)))))))</f>
        <v/>
      </c>
      <c r="C185" s="55" t="str">
        <f>IF(A185="","",IF(Schedule!roundOpt,IF(OR(A185=Schedule!nper,Schedule!payment&gt;ROUND((1+Schedule!rate)*H184,2)),ROUND((1+Schedule!rate)*H184,2),Schedule!payment),IF(OR(A185=Schedule!nper,Schedule!payment&gt;(1+Schedule!rate)*H184),(1+Schedule!rate)*H184,Schedule!payment)))</f>
        <v/>
      </c>
      <c r="D185" s="58"/>
      <c r="E185" s="57"/>
      <c r="F185" s="57" t="str">
        <f>IF(A185="","",IF(AND(A185=1,Schedule!pmtType=1),0,IF(Schedule!roundOpt,ROUND(Schedule!rate*H184,2),Schedule!rate*H184)))</f>
        <v/>
      </c>
      <c r="G185" s="57" t="str">
        <f t="shared" si="7"/>
        <v/>
      </c>
      <c r="H185" s="57" t="str">
        <f t="shared" si="8"/>
        <v/>
      </c>
    </row>
    <row r="186" ht="12.75" customHeight="1">
      <c r="A186" s="53" t="str">
        <f>IF(H185="","",IF(Schedule!roundOpt,IF(OR(A185&gt;=Schedule!nper,ROUND(H185,2)&lt;=0),"",A185+1),IF(OR(A185&gt;=Schedule!nper,H185&lt;=0),"",A185+1)))</f>
        <v/>
      </c>
      <c r="B186" s="54" t="str">
        <f>IF(A186="","",IF(Schedule!periods_per_year=26,IF(A186=1,Schedule!fpdate,B185+14),IF(Schedule!periods_per_year=52,IF(A186=1,Schedule!fpdate,B185+7),IF(Schedule!periods_per_year=24,IF(A186=1,Schedule!fpdate,IF(Schedule!fpdate=EOMONTH(Schedule!fpdate,0),IF(ISODD(A186),EOMONTH(EDATE(Schedule!fpdate,(A186-1)/2),0),EDATE(DATE(YEAR(Schedule!fpdate),MONTH(Schedule!fpdate)+1,15),(A186-1)/2)),IF(DAY(Schedule!fpdate)=15,IF(ISODD(A186),EDATE(Schedule!fpdate,(A186-1)/2),EOMONTH(EDATE(Schedule!fpdate,(A186-1)/2),0)),IF(DAY(Schedule!fpdate)&lt;=14,IF(ISODD(A186),EDATE(Schedule!fpdate,(A186-1)/2),EDATE(MIN(Schedule!fpdate+15,EOMONTH(Schedule!fpdate,0)),(A186-1)/2)),EDATE(IF(ISODD(A186),Schedule!fpdate,Schedule!fpdate-15),A186/2))))),IF(A186=1,Schedule!fpdate,EDATE(Schedule!fpdate,Schedule!months_per_period*(A186-1)))))))</f>
        <v/>
      </c>
      <c r="C186" s="55" t="str">
        <f>IF(A186="","",IF(Schedule!roundOpt,IF(OR(A186=Schedule!nper,Schedule!payment&gt;ROUND((1+Schedule!rate)*H185,2)),ROUND((1+Schedule!rate)*H185,2),Schedule!payment),IF(OR(A186=Schedule!nper,Schedule!payment&gt;(1+Schedule!rate)*H185),(1+Schedule!rate)*H185,Schedule!payment)))</f>
        <v/>
      </c>
      <c r="D186" s="58"/>
      <c r="E186" s="57"/>
      <c r="F186" s="57" t="str">
        <f>IF(A186="","",IF(AND(A186=1,Schedule!pmtType=1),0,IF(Schedule!roundOpt,ROUND(Schedule!rate*H185,2),Schedule!rate*H185)))</f>
        <v/>
      </c>
      <c r="G186" s="57" t="str">
        <f t="shared" si="7"/>
        <v/>
      </c>
      <c r="H186" s="57" t="str">
        <f t="shared" si="8"/>
        <v/>
      </c>
    </row>
    <row r="187" ht="12.75" customHeight="1">
      <c r="A187" s="53" t="str">
        <f>IF(H186="","",IF(Schedule!roundOpt,IF(OR(A186&gt;=Schedule!nper,ROUND(H186,2)&lt;=0),"",A186+1),IF(OR(A186&gt;=Schedule!nper,H186&lt;=0),"",A186+1)))</f>
        <v/>
      </c>
      <c r="B187" s="54" t="str">
        <f>IF(A187="","",IF(Schedule!periods_per_year=26,IF(A187=1,Schedule!fpdate,B186+14),IF(Schedule!periods_per_year=52,IF(A187=1,Schedule!fpdate,B186+7),IF(Schedule!periods_per_year=24,IF(A187=1,Schedule!fpdate,IF(Schedule!fpdate=EOMONTH(Schedule!fpdate,0),IF(ISODD(A187),EOMONTH(EDATE(Schedule!fpdate,(A187-1)/2),0),EDATE(DATE(YEAR(Schedule!fpdate),MONTH(Schedule!fpdate)+1,15),(A187-1)/2)),IF(DAY(Schedule!fpdate)=15,IF(ISODD(A187),EDATE(Schedule!fpdate,(A187-1)/2),EOMONTH(EDATE(Schedule!fpdate,(A187-1)/2),0)),IF(DAY(Schedule!fpdate)&lt;=14,IF(ISODD(A187),EDATE(Schedule!fpdate,(A187-1)/2),EDATE(MIN(Schedule!fpdate+15,EOMONTH(Schedule!fpdate,0)),(A187-1)/2)),EDATE(IF(ISODD(A187),Schedule!fpdate,Schedule!fpdate-15),A187/2))))),IF(A187=1,Schedule!fpdate,EDATE(Schedule!fpdate,Schedule!months_per_period*(A187-1)))))))</f>
        <v/>
      </c>
      <c r="C187" s="55" t="str">
        <f>IF(A187="","",IF(Schedule!roundOpt,IF(OR(A187=Schedule!nper,Schedule!payment&gt;ROUND((1+Schedule!rate)*H186,2)),ROUND((1+Schedule!rate)*H186,2),Schedule!payment),IF(OR(A187=Schedule!nper,Schedule!payment&gt;(1+Schedule!rate)*H186),(1+Schedule!rate)*H186,Schedule!payment)))</f>
        <v/>
      </c>
      <c r="D187" s="58"/>
      <c r="E187" s="57"/>
      <c r="F187" s="57" t="str">
        <f>IF(A187="","",IF(AND(A187=1,Schedule!pmtType=1),0,IF(Schedule!roundOpt,ROUND(Schedule!rate*H186,2),Schedule!rate*H186)))</f>
        <v/>
      </c>
      <c r="G187" s="57" t="str">
        <f t="shared" si="7"/>
        <v/>
      </c>
      <c r="H187" s="57" t="str">
        <f t="shared" si="8"/>
        <v/>
      </c>
    </row>
    <row r="188" ht="12.75" customHeight="1">
      <c r="A188" s="53" t="str">
        <f>IF(H187="","",IF(Schedule!roundOpt,IF(OR(A187&gt;=Schedule!nper,ROUND(H187,2)&lt;=0),"",A187+1),IF(OR(A187&gt;=Schedule!nper,H187&lt;=0),"",A187+1)))</f>
        <v/>
      </c>
      <c r="B188" s="54" t="str">
        <f>IF(A188="","",IF(Schedule!periods_per_year=26,IF(A188=1,Schedule!fpdate,B187+14),IF(Schedule!periods_per_year=52,IF(A188=1,Schedule!fpdate,B187+7),IF(Schedule!periods_per_year=24,IF(A188=1,Schedule!fpdate,IF(Schedule!fpdate=EOMONTH(Schedule!fpdate,0),IF(ISODD(A188),EOMONTH(EDATE(Schedule!fpdate,(A188-1)/2),0),EDATE(DATE(YEAR(Schedule!fpdate),MONTH(Schedule!fpdate)+1,15),(A188-1)/2)),IF(DAY(Schedule!fpdate)=15,IF(ISODD(A188),EDATE(Schedule!fpdate,(A188-1)/2),EOMONTH(EDATE(Schedule!fpdate,(A188-1)/2),0)),IF(DAY(Schedule!fpdate)&lt;=14,IF(ISODD(A188),EDATE(Schedule!fpdate,(A188-1)/2),EDATE(MIN(Schedule!fpdate+15,EOMONTH(Schedule!fpdate,0)),(A188-1)/2)),EDATE(IF(ISODD(A188),Schedule!fpdate,Schedule!fpdate-15),A188/2))))),IF(A188=1,Schedule!fpdate,EDATE(Schedule!fpdate,Schedule!months_per_period*(A188-1)))))))</f>
        <v/>
      </c>
      <c r="C188" s="55" t="str">
        <f>IF(A188="","",IF(Schedule!roundOpt,IF(OR(A188=Schedule!nper,Schedule!payment&gt;ROUND((1+Schedule!rate)*H187,2)),ROUND((1+Schedule!rate)*H187,2),Schedule!payment),IF(OR(A188=Schedule!nper,Schedule!payment&gt;(1+Schedule!rate)*H187),(1+Schedule!rate)*H187,Schedule!payment)))</f>
        <v/>
      </c>
      <c r="D188" s="58"/>
      <c r="E188" s="57"/>
      <c r="F188" s="57" t="str">
        <f>IF(A188="","",IF(AND(A188=1,Schedule!pmtType=1),0,IF(Schedule!roundOpt,ROUND(Schedule!rate*H187,2),Schedule!rate*H187)))</f>
        <v/>
      </c>
      <c r="G188" s="57" t="str">
        <f t="shared" si="7"/>
        <v/>
      </c>
      <c r="H188" s="57" t="str">
        <f t="shared" si="8"/>
        <v/>
      </c>
    </row>
    <row r="189" ht="12.75" customHeight="1">
      <c r="A189" s="53" t="str">
        <f>IF(H188="","",IF(Schedule!roundOpt,IF(OR(A188&gt;=Schedule!nper,ROUND(H188,2)&lt;=0),"",A188+1),IF(OR(A188&gt;=Schedule!nper,H188&lt;=0),"",A188+1)))</f>
        <v/>
      </c>
      <c r="B189" s="54" t="str">
        <f>IF(A189="","",IF(Schedule!periods_per_year=26,IF(A189=1,Schedule!fpdate,B188+14),IF(Schedule!periods_per_year=52,IF(A189=1,Schedule!fpdate,B188+7),IF(Schedule!periods_per_year=24,IF(A189=1,Schedule!fpdate,IF(Schedule!fpdate=EOMONTH(Schedule!fpdate,0),IF(ISODD(A189),EOMONTH(EDATE(Schedule!fpdate,(A189-1)/2),0),EDATE(DATE(YEAR(Schedule!fpdate),MONTH(Schedule!fpdate)+1,15),(A189-1)/2)),IF(DAY(Schedule!fpdate)=15,IF(ISODD(A189),EDATE(Schedule!fpdate,(A189-1)/2),EOMONTH(EDATE(Schedule!fpdate,(A189-1)/2),0)),IF(DAY(Schedule!fpdate)&lt;=14,IF(ISODD(A189),EDATE(Schedule!fpdate,(A189-1)/2),EDATE(MIN(Schedule!fpdate+15,EOMONTH(Schedule!fpdate,0)),(A189-1)/2)),EDATE(IF(ISODD(A189),Schedule!fpdate,Schedule!fpdate-15),A189/2))))),IF(A189=1,Schedule!fpdate,EDATE(Schedule!fpdate,Schedule!months_per_period*(A189-1)))))))</f>
        <v/>
      </c>
      <c r="C189" s="55" t="str">
        <f>IF(A189="","",IF(Schedule!roundOpt,IF(OR(A189=Schedule!nper,Schedule!payment&gt;ROUND((1+Schedule!rate)*H188,2)),ROUND((1+Schedule!rate)*H188,2),Schedule!payment),IF(OR(A189=Schedule!nper,Schedule!payment&gt;(1+Schedule!rate)*H188),(1+Schedule!rate)*H188,Schedule!payment)))</f>
        <v/>
      </c>
      <c r="D189" s="58"/>
      <c r="E189" s="57"/>
      <c r="F189" s="57" t="str">
        <f>IF(A189="","",IF(AND(A189=1,Schedule!pmtType=1),0,IF(Schedule!roundOpt,ROUND(Schedule!rate*H188,2),Schedule!rate*H188)))</f>
        <v/>
      </c>
      <c r="G189" s="57" t="str">
        <f t="shared" si="7"/>
        <v/>
      </c>
      <c r="H189" s="57" t="str">
        <f t="shared" si="8"/>
        <v/>
      </c>
    </row>
    <row r="190" ht="12.75" customHeight="1">
      <c r="A190" s="53" t="str">
        <f>IF(H189="","",IF(Schedule!roundOpt,IF(OR(A189&gt;=Schedule!nper,ROUND(H189,2)&lt;=0),"",A189+1),IF(OR(A189&gt;=Schedule!nper,H189&lt;=0),"",A189+1)))</f>
        <v/>
      </c>
      <c r="B190" s="54" t="str">
        <f>IF(A190="","",IF(Schedule!periods_per_year=26,IF(A190=1,Schedule!fpdate,B189+14),IF(Schedule!periods_per_year=52,IF(A190=1,Schedule!fpdate,B189+7),IF(Schedule!periods_per_year=24,IF(A190=1,Schedule!fpdate,IF(Schedule!fpdate=EOMONTH(Schedule!fpdate,0),IF(ISODD(A190),EOMONTH(EDATE(Schedule!fpdate,(A190-1)/2),0),EDATE(DATE(YEAR(Schedule!fpdate),MONTH(Schedule!fpdate)+1,15),(A190-1)/2)),IF(DAY(Schedule!fpdate)=15,IF(ISODD(A190),EDATE(Schedule!fpdate,(A190-1)/2),EOMONTH(EDATE(Schedule!fpdate,(A190-1)/2),0)),IF(DAY(Schedule!fpdate)&lt;=14,IF(ISODD(A190),EDATE(Schedule!fpdate,(A190-1)/2),EDATE(MIN(Schedule!fpdate+15,EOMONTH(Schedule!fpdate,0)),(A190-1)/2)),EDATE(IF(ISODD(A190),Schedule!fpdate,Schedule!fpdate-15),A190/2))))),IF(A190=1,Schedule!fpdate,EDATE(Schedule!fpdate,Schedule!months_per_period*(A190-1)))))))</f>
        <v/>
      </c>
      <c r="C190" s="55" t="str">
        <f>IF(A190="","",IF(Schedule!roundOpt,IF(OR(A190=Schedule!nper,Schedule!payment&gt;ROUND((1+Schedule!rate)*H189,2)),ROUND((1+Schedule!rate)*H189,2),Schedule!payment),IF(OR(A190=Schedule!nper,Schedule!payment&gt;(1+Schedule!rate)*H189),(1+Schedule!rate)*H189,Schedule!payment)))</f>
        <v/>
      </c>
      <c r="D190" s="58"/>
      <c r="E190" s="57"/>
      <c r="F190" s="57" t="str">
        <f>IF(A190="","",IF(AND(A190=1,Schedule!pmtType=1),0,IF(Schedule!roundOpt,ROUND(Schedule!rate*H189,2),Schedule!rate*H189)))</f>
        <v/>
      </c>
      <c r="G190" s="57" t="str">
        <f t="shared" si="7"/>
        <v/>
      </c>
      <c r="H190" s="57" t="str">
        <f t="shared" si="8"/>
        <v/>
      </c>
    </row>
    <row r="191" ht="12.75" customHeight="1">
      <c r="A191" s="53" t="str">
        <f>IF(H190="","",IF(Schedule!roundOpt,IF(OR(A190&gt;=Schedule!nper,ROUND(H190,2)&lt;=0),"",A190+1),IF(OR(A190&gt;=Schedule!nper,H190&lt;=0),"",A190+1)))</f>
        <v/>
      </c>
      <c r="B191" s="54" t="str">
        <f>IF(A191="","",IF(Schedule!periods_per_year=26,IF(A191=1,Schedule!fpdate,B190+14),IF(Schedule!periods_per_year=52,IF(A191=1,Schedule!fpdate,B190+7),IF(Schedule!periods_per_year=24,IF(A191=1,Schedule!fpdate,IF(Schedule!fpdate=EOMONTH(Schedule!fpdate,0),IF(ISODD(A191),EOMONTH(EDATE(Schedule!fpdate,(A191-1)/2),0),EDATE(DATE(YEAR(Schedule!fpdate),MONTH(Schedule!fpdate)+1,15),(A191-1)/2)),IF(DAY(Schedule!fpdate)=15,IF(ISODD(A191),EDATE(Schedule!fpdate,(A191-1)/2),EOMONTH(EDATE(Schedule!fpdate,(A191-1)/2),0)),IF(DAY(Schedule!fpdate)&lt;=14,IF(ISODD(A191),EDATE(Schedule!fpdate,(A191-1)/2),EDATE(MIN(Schedule!fpdate+15,EOMONTH(Schedule!fpdate,0)),(A191-1)/2)),EDATE(IF(ISODD(A191),Schedule!fpdate,Schedule!fpdate-15),A191/2))))),IF(A191=1,Schedule!fpdate,EDATE(Schedule!fpdate,Schedule!months_per_period*(A191-1)))))))</f>
        <v/>
      </c>
      <c r="C191" s="55" t="str">
        <f>IF(A191="","",IF(Schedule!roundOpt,IF(OR(A191=Schedule!nper,Schedule!payment&gt;ROUND((1+Schedule!rate)*H190,2)),ROUND((1+Schedule!rate)*H190,2),Schedule!payment),IF(OR(A191=Schedule!nper,Schedule!payment&gt;(1+Schedule!rate)*H190),(1+Schedule!rate)*H190,Schedule!payment)))</f>
        <v/>
      </c>
      <c r="D191" s="58"/>
      <c r="E191" s="57"/>
      <c r="F191" s="57" t="str">
        <f>IF(A191="","",IF(AND(A191=1,Schedule!pmtType=1),0,IF(Schedule!roundOpt,ROUND(Schedule!rate*H190,2),Schedule!rate*H190)))</f>
        <v/>
      </c>
      <c r="G191" s="57" t="str">
        <f t="shared" si="7"/>
        <v/>
      </c>
      <c r="H191" s="57" t="str">
        <f t="shared" si="8"/>
        <v/>
      </c>
    </row>
    <row r="192" ht="12.75" customHeight="1">
      <c r="A192" s="53" t="str">
        <f>IF(H191="","",IF(Schedule!roundOpt,IF(OR(A191&gt;=Schedule!nper,ROUND(H191,2)&lt;=0),"",A191+1),IF(OR(A191&gt;=Schedule!nper,H191&lt;=0),"",A191+1)))</f>
        <v/>
      </c>
      <c r="B192" s="54" t="str">
        <f>IF(A192="","",IF(Schedule!periods_per_year=26,IF(A192=1,Schedule!fpdate,B191+14),IF(Schedule!periods_per_year=52,IF(A192=1,Schedule!fpdate,B191+7),IF(Schedule!periods_per_year=24,IF(A192=1,Schedule!fpdate,IF(Schedule!fpdate=EOMONTH(Schedule!fpdate,0),IF(ISODD(A192),EOMONTH(EDATE(Schedule!fpdate,(A192-1)/2),0),EDATE(DATE(YEAR(Schedule!fpdate),MONTH(Schedule!fpdate)+1,15),(A192-1)/2)),IF(DAY(Schedule!fpdate)=15,IF(ISODD(A192),EDATE(Schedule!fpdate,(A192-1)/2),EOMONTH(EDATE(Schedule!fpdate,(A192-1)/2),0)),IF(DAY(Schedule!fpdate)&lt;=14,IF(ISODD(A192),EDATE(Schedule!fpdate,(A192-1)/2),EDATE(MIN(Schedule!fpdate+15,EOMONTH(Schedule!fpdate,0)),(A192-1)/2)),EDATE(IF(ISODD(A192),Schedule!fpdate,Schedule!fpdate-15),A192/2))))),IF(A192=1,Schedule!fpdate,EDATE(Schedule!fpdate,Schedule!months_per_period*(A192-1)))))))</f>
        <v/>
      </c>
      <c r="C192" s="55" t="str">
        <f>IF(A192="","",IF(Schedule!roundOpt,IF(OR(A192=Schedule!nper,Schedule!payment&gt;ROUND((1+Schedule!rate)*H191,2)),ROUND((1+Schedule!rate)*H191,2),Schedule!payment),IF(OR(A192=Schedule!nper,Schedule!payment&gt;(1+Schedule!rate)*H191),(1+Schedule!rate)*H191,Schedule!payment)))</f>
        <v/>
      </c>
      <c r="D192" s="58"/>
      <c r="E192" s="57"/>
      <c r="F192" s="57" t="str">
        <f>IF(A192="","",IF(AND(A192=1,Schedule!pmtType=1),0,IF(Schedule!roundOpt,ROUND(Schedule!rate*H191,2),Schedule!rate*H191)))</f>
        <v/>
      </c>
      <c r="G192" s="57" t="str">
        <f t="shared" si="7"/>
        <v/>
      </c>
      <c r="H192" s="57" t="str">
        <f t="shared" si="8"/>
        <v/>
      </c>
    </row>
    <row r="193" ht="12.75" customHeight="1">
      <c r="A193" s="53" t="str">
        <f>IF(H192="","",IF(Schedule!roundOpt,IF(OR(A192&gt;=Schedule!nper,ROUND(H192,2)&lt;=0),"",A192+1),IF(OR(A192&gt;=Schedule!nper,H192&lt;=0),"",A192+1)))</f>
        <v/>
      </c>
      <c r="B193" s="54" t="str">
        <f>IF(A193="","",IF(Schedule!periods_per_year=26,IF(A193=1,Schedule!fpdate,B192+14),IF(Schedule!periods_per_year=52,IF(A193=1,Schedule!fpdate,B192+7),IF(Schedule!periods_per_year=24,IF(A193=1,Schedule!fpdate,IF(Schedule!fpdate=EOMONTH(Schedule!fpdate,0),IF(ISODD(A193),EOMONTH(EDATE(Schedule!fpdate,(A193-1)/2),0),EDATE(DATE(YEAR(Schedule!fpdate),MONTH(Schedule!fpdate)+1,15),(A193-1)/2)),IF(DAY(Schedule!fpdate)=15,IF(ISODD(A193),EDATE(Schedule!fpdate,(A193-1)/2),EOMONTH(EDATE(Schedule!fpdate,(A193-1)/2),0)),IF(DAY(Schedule!fpdate)&lt;=14,IF(ISODD(A193),EDATE(Schedule!fpdate,(A193-1)/2),EDATE(MIN(Schedule!fpdate+15,EOMONTH(Schedule!fpdate,0)),(A193-1)/2)),EDATE(IF(ISODD(A193),Schedule!fpdate,Schedule!fpdate-15),A193/2))))),IF(A193=1,Schedule!fpdate,EDATE(Schedule!fpdate,Schedule!months_per_period*(A193-1)))))))</f>
        <v/>
      </c>
      <c r="C193" s="55" t="str">
        <f>IF(A193="","",IF(Schedule!roundOpt,IF(OR(A193=Schedule!nper,Schedule!payment&gt;ROUND((1+Schedule!rate)*H192,2)),ROUND((1+Schedule!rate)*H192,2),Schedule!payment),IF(OR(A193=Schedule!nper,Schedule!payment&gt;(1+Schedule!rate)*H192),(1+Schedule!rate)*H192,Schedule!payment)))</f>
        <v/>
      </c>
      <c r="D193" s="58"/>
      <c r="E193" s="57"/>
      <c r="F193" s="57" t="str">
        <f>IF(A193="","",IF(AND(A193=1,Schedule!pmtType=1),0,IF(Schedule!roundOpt,ROUND(Schedule!rate*H192,2),Schedule!rate*H192)))</f>
        <v/>
      </c>
      <c r="G193" s="57" t="str">
        <f t="shared" si="7"/>
        <v/>
      </c>
      <c r="H193" s="57" t="str">
        <f t="shared" si="8"/>
        <v/>
      </c>
    </row>
    <row r="194" ht="12.75" customHeight="1">
      <c r="A194" s="53" t="str">
        <f>IF(H193="","",IF(Schedule!roundOpt,IF(OR(A193&gt;=Schedule!nper,ROUND(H193,2)&lt;=0),"",A193+1),IF(OR(A193&gt;=Schedule!nper,H193&lt;=0),"",A193+1)))</f>
        <v/>
      </c>
      <c r="B194" s="54" t="str">
        <f>IF(A194="","",IF(Schedule!periods_per_year=26,IF(A194=1,Schedule!fpdate,B193+14),IF(Schedule!periods_per_year=52,IF(A194=1,Schedule!fpdate,B193+7),IF(Schedule!periods_per_year=24,IF(A194=1,Schedule!fpdate,IF(Schedule!fpdate=EOMONTH(Schedule!fpdate,0),IF(ISODD(A194),EOMONTH(EDATE(Schedule!fpdate,(A194-1)/2),0),EDATE(DATE(YEAR(Schedule!fpdate),MONTH(Schedule!fpdate)+1,15),(A194-1)/2)),IF(DAY(Schedule!fpdate)=15,IF(ISODD(A194),EDATE(Schedule!fpdate,(A194-1)/2),EOMONTH(EDATE(Schedule!fpdate,(A194-1)/2),0)),IF(DAY(Schedule!fpdate)&lt;=14,IF(ISODD(A194),EDATE(Schedule!fpdate,(A194-1)/2),EDATE(MIN(Schedule!fpdate+15,EOMONTH(Schedule!fpdate,0)),(A194-1)/2)),EDATE(IF(ISODD(A194),Schedule!fpdate,Schedule!fpdate-15),A194/2))))),IF(A194=1,Schedule!fpdate,EDATE(Schedule!fpdate,Schedule!months_per_period*(A194-1)))))))</f>
        <v/>
      </c>
      <c r="C194" s="55" t="str">
        <f>IF(A194="","",IF(Schedule!roundOpt,IF(OR(A194=Schedule!nper,Schedule!payment&gt;ROUND((1+Schedule!rate)*H193,2)),ROUND((1+Schedule!rate)*H193,2),Schedule!payment),IF(OR(A194=Schedule!nper,Schedule!payment&gt;(1+Schedule!rate)*H193),(1+Schedule!rate)*H193,Schedule!payment)))</f>
        <v/>
      </c>
      <c r="D194" s="58"/>
      <c r="E194" s="57"/>
      <c r="F194" s="57" t="str">
        <f>IF(A194="","",IF(AND(A194=1,Schedule!pmtType=1),0,IF(Schedule!roundOpt,ROUND(Schedule!rate*H193,2),Schedule!rate*H193)))</f>
        <v/>
      </c>
      <c r="G194" s="57" t="str">
        <f t="shared" si="7"/>
        <v/>
      </c>
      <c r="H194" s="57" t="str">
        <f t="shared" si="8"/>
        <v/>
      </c>
    </row>
    <row r="195" ht="12.75" customHeight="1">
      <c r="A195" s="53" t="str">
        <f>IF(H194="","",IF(Schedule!roundOpt,IF(OR(A194&gt;=Schedule!nper,ROUND(H194,2)&lt;=0),"",A194+1),IF(OR(A194&gt;=Schedule!nper,H194&lt;=0),"",A194+1)))</f>
        <v/>
      </c>
      <c r="B195" s="54" t="str">
        <f>IF(A195="","",IF(Schedule!periods_per_year=26,IF(A195=1,Schedule!fpdate,B194+14),IF(Schedule!periods_per_year=52,IF(A195=1,Schedule!fpdate,B194+7),IF(Schedule!periods_per_year=24,IF(A195=1,Schedule!fpdate,IF(Schedule!fpdate=EOMONTH(Schedule!fpdate,0),IF(ISODD(A195),EOMONTH(EDATE(Schedule!fpdate,(A195-1)/2),0),EDATE(DATE(YEAR(Schedule!fpdate),MONTH(Schedule!fpdate)+1,15),(A195-1)/2)),IF(DAY(Schedule!fpdate)=15,IF(ISODD(A195),EDATE(Schedule!fpdate,(A195-1)/2),EOMONTH(EDATE(Schedule!fpdate,(A195-1)/2),0)),IF(DAY(Schedule!fpdate)&lt;=14,IF(ISODD(A195),EDATE(Schedule!fpdate,(A195-1)/2),EDATE(MIN(Schedule!fpdate+15,EOMONTH(Schedule!fpdate,0)),(A195-1)/2)),EDATE(IF(ISODD(A195),Schedule!fpdate,Schedule!fpdate-15),A195/2))))),IF(A195=1,Schedule!fpdate,EDATE(Schedule!fpdate,Schedule!months_per_period*(A195-1)))))))</f>
        <v/>
      </c>
      <c r="C195" s="55" t="str">
        <f>IF(A195="","",IF(Schedule!roundOpt,IF(OR(A195=Schedule!nper,Schedule!payment&gt;ROUND((1+Schedule!rate)*H194,2)),ROUND((1+Schedule!rate)*H194,2),Schedule!payment),IF(OR(A195=Schedule!nper,Schedule!payment&gt;(1+Schedule!rate)*H194),(1+Schedule!rate)*H194,Schedule!payment)))</f>
        <v/>
      </c>
      <c r="D195" s="58"/>
      <c r="E195" s="57"/>
      <c r="F195" s="57" t="str">
        <f>IF(A195="","",IF(AND(A195=1,Schedule!pmtType=1),0,IF(Schedule!roundOpt,ROUND(Schedule!rate*H194,2),Schedule!rate*H194)))</f>
        <v/>
      </c>
      <c r="G195" s="57" t="str">
        <f t="shared" si="7"/>
        <v/>
      </c>
      <c r="H195" s="57" t="str">
        <f t="shared" si="8"/>
        <v/>
      </c>
    </row>
    <row r="196" ht="12.75" customHeight="1">
      <c r="A196" s="53" t="str">
        <f>IF(H195="","",IF(Schedule!roundOpt,IF(OR(A195&gt;=Schedule!nper,ROUND(H195,2)&lt;=0),"",A195+1),IF(OR(A195&gt;=Schedule!nper,H195&lt;=0),"",A195+1)))</f>
        <v/>
      </c>
      <c r="B196" s="54" t="str">
        <f>IF(A196="","",IF(Schedule!periods_per_year=26,IF(A196=1,Schedule!fpdate,B195+14),IF(Schedule!periods_per_year=52,IF(A196=1,Schedule!fpdate,B195+7),IF(Schedule!periods_per_year=24,IF(A196=1,Schedule!fpdate,IF(Schedule!fpdate=EOMONTH(Schedule!fpdate,0),IF(ISODD(A196),EOMONTH(EDATE(Schedule!fpdate,(A196-1)/2),0),EDATE(DATE(YEAR(Schedule!fpdate),MONTH(Schedule!fpdate)+1,15),(A196-1)/2)),IF(DAY(Schedule!fpdate)=15,IF(ISODD(A196),EDATE(Schedule!fpdate,(A196-1)/2),EOMONTH(EDATE(Schedule!fpdate,(A196-1)/2),0)),IF(DAY(Schedule!fpdate)&lt;=14,IF(ISODD(A196),EDATE(Schedule!fpdate,(A196-1)/2),EDATE(MIN(Schedule!fpdate+15,EOMONTH(Schedule!fpdate,0)),(A196-1)/2)),EDATE(IF(ISODD(A196),Schedule!fpdate,Schedule!fpdate-15),A196/2))))),IF(A196=1,Schedule!fpdate,EDATE(Schedule!fpdate,Schedule!months_per_period*(A196-1)))))))</f>
        <v/>
      </c>
      <c r="C196" s="55" t="str">
        <f>IF(A196="","",IF(Schedule!roundOpt,IF(OR(A196=Schedule!nper,Schedule!payment&gt;ROUND((1+Schedule!rate)*H195,2)),ROUND((1+Schedule!rate)*H195,2),Schedule!payment),IF(OR(A196=Schedule!nper,Schedule!payment&gt;(1+Schedule!rate)*H195),(1+Schedule!rate)*H195,Schedule!payment)))</f>
        <v/>
      </c>
      <c r="D196" s="58"/>
      <c r="E196" s="57"/>
      <c r="F196" s="57" t="str">
        <f>IF(A196="","",IF(AND(A196=1,Schedule!pmtType=1),0,IF(Schedule!roundOpt,ROUND(Schedule!rate*H195,2),Schedule!rate*H195)))</f>
        <v/>
      </c>
      <c r="G196" s="57" t="str">
        <f t="shared" si="7"/>
        <v/>
      </c>
      <c r="H196" s="57" t="str">
        <f t="shared" si="8"/>
        <v/>
      </c>
    </row>
    <row r="197" ht="12.75" customHeight="1">
      <c r="A197" s="53" t="str">
        <f>IF(H196="","",IF(Schedule!roundOpt,IF(OR(A196&gt;=Schedule!nper,ROUND(H196,2)&lt;=0),"",A196+1),IF(OR(A196&gt;=Schedule!nper,H196&lt;=0),"",A196+1)))</f>
        <v/>
      </c>
      <c r="B197" s="54" t="str">
        <f>IF(A197="","",IF(Schedule!periods_per_year=26,IF(A197=1,Schedule!fpdate,B196+14),IF(Schedule!periods_per_year=52,IF(A197=1,Schedule!fpdate,B196+7),IF(Schedule!periods_per_year=24,IF(A197=1,Schedule!fpdate,IF(Schedule!fpdate=EOMONTH(Schedule!fpdate,0),IF(ISODD(A197),EOMONTH(EDATE(Schedule!fpdate,(A197-1)/2),0),EDATE(DATE(YEAR(Schedule!fpdate),MONTH(Schedule!fpdate)+1,15),(A197-1)/2)),IF(DAY(Schedule!fpdate)=15,IF(ISODD(A197),EDATE(Schedule!fpdate,(A197-1)/2),EOMONTH(EDATE(Schedule!fpdate,(A197-1)/2),0)),IF(DAY(Schedule!fpdate)&lt;=14,IF(ISODD(A197),EDATE(Schedule!fpdate,(A197-1)/2),EDATE(MIN(Schedule!fpdate+15,EOMONTH(Schedule!fpdate,0)),(A197-1)/2)),EDATE(IF(ISODD(A197),Schedule!fpdate,Schedule!fpdate-15),A197/2))))),IF(A197=1,Schedule!fpdate,EDATE(Schedule!fpdate,Schedule!months_per_period*(A197-1)))))))</f>
        <v/>
      </c>
      <c r="C197" s="55" t="str">
        <f>IF(A197="","",IF(Schedule!roundOpt,IF(OR(A197=Schedule!nper,Schedule!payment&gt;ROUND((1+Schedule!rate)*H196,2)),ROUND((1+Schedule!rate)*H196,2),Schedule!payment),IF(OR(A197=Schedule!nper,Schedule!payment&gt;(1+Schedule!rate)*H196),(1+Schedule!rate)*H196,Schedule!payment)))</f>
        <v/>
      </c>
      <c r="D197" s="58"/>
      <c r="E197" s="57"/>
      <c r="F197" s="57" t="str">
        <f>IF(A197="","",IF(AND(A197=1,Schedule!pmtType=1),0,IF(Schedule!roundOpt,ROUND(Schedule!rate*H196,2),Schedule!rate*H196)))</f>
        <v/>
      </c>
      <c r="G197" s="57" t="str">
        <f t="shared" si="7"/>
        <v/>
      </c>
      <c r="H197" s="57" t="str">
        <f t="shared" si="8"/>
        <v/>
      </c>
    </row>
    <row r="198" ht="12.75" customHeight="1">
      <c r="A198" s="53" t="str">
        <f>IF(H197="","",IF(Schedule!roundOpt,IF(OR(A197&gt;=Schedule!nper,ROUND(H197,2)&lt;=0),"",A197+1),IF(OR(A197&gt;=Schedule!nper,H197&lt;=0),"",A197+1)))</f>
        <v/>
      </c>
      <c r="B198" s="54" t="str">
        <f>IF(A198="","",IF(Schedule!periods_per_year=26,IF(A198=1,Schedule!fpdate,B197+14),IF(Schedule!periods_per_year=52,IF(A198=1,Schedule!fpdate,B197+7),IF(Schedule!periods_per_year=24,IF(A198=1,Schedule!fpdate,IF(Schedule!fpdate=EOMONTH(Schedule!fpdate,0),IF(ISODD(A198),EOMONTH(EDATE(Schedule!fpdate,(A198-1)/2),0),EDATE(DATE(YEAR(Schedule!fpdate),MONTH(Schedule!fpdate)+1,15),(A198-1)/2)),IF(DAY(Schedule!fpdate)=15,IF(ISODD(A198),EDATE(Schedule!fpdate,(A198-1)/2),EOMONTH(EDATE(Schedule!fpdate,(A198-1)/2),0)),IF(DAY(Schedule!fpdate)&lt;=14,IF(ISODD(A198),EDATE(Schedule!fpdate,(A198-1)/2),EDATE(MIN(Schedule!fpdate+15,EOMONTH(Schedule!fpdate,0)),(A198-1)/2)),EDATE(IF(ISODD(A198),Schedule!fpdate,Schedule!fpdate-15),A198/2))))),IF(A198=1,Schedule!fpdate,EDATE(Schedule!fpdate,Schedule!months_per_period*(A198-1)))))))</f>
        <v/>
      </c>
      <c r="C198" s="55" t="str">
        <f>IF(A198="","",IF(Schedule!roundOpt,IF(OR(A198=Schedule!nper,Schedule!payment&gt;ROUND((1+Schedule!rate)*H197,2)),ROUND((1+Schedule!rate)*H197,2),Schedule!payment),IF(OR(A198=Schedule!nper,Schedule!payment&gt;(1+Schedule!rate)*H197),(1+Schedule!rate)*H197,Schedule!payment)))</f>
        <v/>
      </c>
      <c r="D198" s="58"/>
      <c r="E198" s="57"/>
      <c r="F198" s="57" t="str">
        <f>IF(A198="","",IF(AND(A198=1,Schedule!pmtType=1),0,IF(Schedule!roundOpt,ROUND(Schedule!rate*H197,2),Schedule!rate*H197)))</f>
        <v/>
      </c>
      <c r="G198" s="57" t="str">
        <f t="shared" si="7"/>
        <v/>
      </c>
      <c r="H198" s="57" t="str">
        <f t="shared" si="8"/>
        <v/>
      </c>
    </row>
    <row r="199" ht="12.75" customHeight="1">
      <c r="A199" s="53" t="str">
        <f>IF(H198="","",IF(Schedule!roundOpt,IF(OR(A198&gt;=Schedule!nper,ROUND(H198,2)&lt;=0),"",A198+1),IF(OR(A198&gt;=Schedule!nper,H198&lt;=0),"",A198+1)))</f>
        <v/>
      </c>
      <c r="B199" s="54" t="str">
        <f>IF(A199="","",IF(Schedule!periods_per_year=26,IF(A199=1,Schedule!fpdate,B198+14),IF(Schedule!periods_per_year=52,IF(A199=1,Schedule!fpdate,B198+7),IF(Schedule!periods_per_year=24,IF(A199=1,Schedule!fpdate,IF(Schedule!fpdate=EOMONTH(Schedule!fpdate,0),IF(ISODD(A199),EOMONTH(EDATE(Schedule!fpdate,(A199-1)/2),0),EDATE(DATE(YEAR(Schedule!fpdate),MONTH(Schedule!fpdate)+1,15),(A199-1)/2)),IF(DAY(Schedule!fpdate)=15,IF(ISODD(A199),EDATE(Schedule!fpdate,(A199-1)/2),EOMONTH(EDATE(Schedule!fpdate,(A199-1)/2),0)),IF(DAY(Schedule!fpdate)&lt;=14,IF(ISODD(A199),EDATE(Schedule!fpdate,(A199-1)/2),EDATE(MIN(Schedule!fpdate+15,EOMONTH(Schedule!fpdate,0)),(A199-1)/2)),EDATE(IF(ISODD(A199),Schedule!fpdate,Schedule!fpdate-15),A199/2))))),IF(A199=1,Schedule!fpdate,EDATE(Schedule!fpdate,Schedule!months_per_period*(A199-1)))))))</f>
        <v/>
      </c>
      <c r="C199" s="55" t="str">
        <f>IF(A199="","",IF(Schedule!roundOpt,IF(OR(A199=Schedule!nper,Schedule!payment&gt;ROUND((1+Schedule!rate)*H198,2)),ROUND((1+Schedule!rate)*H198,2),Schedule!payment),IF(OR(A199=Schedule!nper,Schedule!payment&gt;(1+Schedule!rate)*H198),(1+Schedule!rate)*H198,Schedule!payment)))</f>
        <v/>
      </c>
      <c r="D199" s="58"/>
      <c r="E199" s="57"/>
      <c r="F199" s="57" t="str">
        <f>IF(A199="","",IF(AND(A199=1,Schedule!pmtType=1),0,IF(Schedule!roundOpt,ROUND(Schedule!rate*H198,2),Schedule!rate*H198)))</f>
        <v/>
      </c>
      <c r="G199" s="57" t="str">
        <f t="shared" si="7"/>
        <v/>
      </c>
      <c r="H199" s="57" t="str">
        <f t="shared" si="8"/>
        <v/>
      </c>
    </row>
    <row r="200" ht="12.75" customHeight="1">
      <c r="A200" s="53" t="str">
        <f>IF(H199="","",IF(Schedule!roundOpt,IF(OR(A199&gt;=Schedule!nper,ROUND(H199,2)&lt;=0),"",A199+1),IF(OR(A199&gt;=Schedule!nper,H199&lt;=0),"",A199+1)))</f>
        <v/>
      </c>
      <c r="B200" s="54" t="str">
        <f>IF(A200="","",IF(Schedule!periods_per_year=26,IF(A200=1,Schedule!fpdate,B199+14),IF(Schedule!periods_per_year=52,IF(A200=1,Schedule!fpdate,B199+7),IF(Schedule!periods_per_year=24,IF(A200=1,Schedule!fpdate,IF(Schedule!fpdate=EOMONTH(Schedule!fpdate,0),IF(ISODD(A200),EOMONTH(EDATE(Schedule!fpdate,(A200-1)/2),0),EDATE(DATE(YEAR(Schedule!fpdate),MONTH(Schedule!fpdate)+1,15),(A200-1)/2)),IF(DAY(Schedule!fpdate)=15,IF(ISODD(A200),EDATE(Schedule!fpdate,(A200-1)/2),EOMONTH(EDATE(Schedule!fpdate,(A200-1)/2),0)),IF(DAY(Schedule!fpdate)&lt;=14,IF(ISODD(A200),EDATE(Schedule!fpdate,(A200-1)/2),EDATE(MIN(Schedule!fpdate+15,EOMONTH(Schedule!fpdate,0)),(A200-1)/2)),EDATE(IF(ISODD(A200),Schedule!fpdate,Schedule!fpdate-15),A200/2))))),IF(A200=1,Schedule!fpdate,EDATE(Schedule!fpdate,Schedule!months_per_period*(A200-1)))))))</f>
        <v/>
      </c>
      <c r="C200" s="55" t="str">
        <f>IF(A200="","",IF(Schedule!roundOpt,IF(OR(A200=Schedule!nper,Schedule!payment&gt;ROUND((1+Schedule!rate)*H199,2)),ROUND((1+Schedule!rate)*H199,2),Schedule!payment),IF(OR(A200=Schedule!nper,Schedule!payment&gt;(1+Schedule!rate)*H199),(1+Schedule!rate)*H199,Schedule!payment)))</f>
        <v/>
      </c>
      <c r="D200" s="58"/>
      <c r="E200" s="57"/>
      <c r="F200" s="57" t="str">
        <f>IF(A200="","",IF(AND(A200=1,Schedule!pmtType=1),0,IF(Schedule!roundOpt,ROUND(Schedule!rate*H199,2),Schedule!rate*H199)))</f>
        <v/>
      </c>
      <c r="G200" s="57" t="str">
        <f t="shared" si="7"/>
        <v/>
      </c>
      <c r="H200" s="57" t="str">
        <f t="shared" si="8"/>
        <v/>
      </c>
    </row>
    <row r="201" ht="12.75" customHeight="1">
      <c r="A201" s="53" t="str">
        <f>IF(H200="","",IF(Schedule!roundOpt,IF(OR(A200&gt;=Schedule!nper,ROUND(H200,2)&lt;=0),"",A200+1),IF(OR(A200&gt;=Schedule!nper,H200&lt;=0),"",A200+1)))</f>
        <v/>
      </c>
      <c r="B201" s="54" t="str">
        <f>IF(A201="","",IF(Schedule!periods_per_year=26,IF(A201=1,Schedule!fpdate,B200+14),IF(Schedule!periods_per_year=52,IF(A201=1,Schedule!fpdate,B200+7),IF(Schedule!periods_per_year=24,IF(A201=1,Schedule!fpdate,IF(Schedule!fpdate=EOMONTH(Schedule!fpdate,0),IF(ISODD(A201),EOMONTH(EDATE(Schedule!fpdate,(A201-1)/2),0),EDATE(DATE(YEAR(Schedule!fpdate),MONTH(Schedule!fpdate)+1,15),(A201-1)/2)),IF(DAY(Schedule!fpdate)=15,IF(ISODD(A201),EDATE(Schedule!fpdate,(A201-1)/2),EOMONTH(EDATE(Schedule!fpdate,(A201-1)/2),0)),IF(DAY(Schedule!fpdate)&lt;=14,IF(ISODD(A201),EDATE(Schedule!fpdate,(A201-1)/2),EDATE(MIN(Schedule!fpdate+15,EOMONTH(Schedule!fpdate,0)),(A201-1)/2)),EDATE(IF(ISODD(A201),Schedule!fpdate,Schedule!fpdate-15),A201/2))))),IF(A201=1,Schedule!fpdate,EDATE(Schedule!fpdate,Schedule!months_per_period*(A201-1)))))))</f>
        <v/>
      </c>
      <c r="C201" s="55" t="str">
        <f>IF(A201="","",IF(Schedule!roundOpt,IF(OR(A201=Schedule!nper,Schedule!payment&gt;ROUND((1+Schedule!rate)*H200,2)),ROUND((1+Schedule!rate)*H200,2),Schedule!payment),IF(OR(A201=Schedule!nper,Schedule!payment&gt;(1+Schedule!rate)*H200),(1+Schedule!rate)*H200,Schedule!payment)))</f>
        <v/>
      </c>
      <c r="D201" s="58"/>
      <c r="E201" s="57"/>
      <c r="F201" s="57" t="str">
        <f>IF(A201="","",IF(AND(A201=1,Schedule!pmtType=1),0,IF(Schedule!roundOpt,ROUND(Schedule!rate*H200,2),Schedule!rate*H200)))</f>
        <v/>
      </c>
      <c r="G201" s="57" t="str">
        <f t="shared" si="7"/>
        <v/>
      </c>
      <c r="H201" s="57" t="str">
        <f t="shared" si="8"/>
        <v/>
      </c>
    </row>
    <row r="202" ht="12.75" customHeight="1">
      <c r="A202" s="53" t="str">
        <f>IF(H201="","",IF(Schedule!roundOpt,IF(OR(A201&gt;=Schedule!nper,ROUND(H201,2)&lt;=0),"",A201+1),IF(OR(A201&gt;=Schedule!nper,H201&lt;=0),"",A201+1)))</f>
        <v/>
      </c>
      <c r="B202" s="54" t="str">
        <f>IF(A202="","",IF(Schedule!periods_per_year=26,IF(A202=1,Schedule!fpdate,B201+14),IF(Schedule!periods_per_year=52,IF(A202=1,Schedule!fpdate,B201+7),IF(Schedule!periods_per_year=24,IF(A202=1,Schedule!fpdate,IF(Schedule!fpdate=EOMONTH(Schedule!fpdate,0),IF(ISODD(A202),EOMONTH(EDATE(Schedule!fpdate,(A202-1)/2),0),EDATE(DATE(YEAR(Schedule!fpdate),MONTH(Schedule!fpdate)+1,15),(A202-1)/2)),IF(DAY(Schedule!fpdate)=15,IF(ISODD(A202),EDATE(Schedule!fpdate,(A202-1)/2),EOMONTH(EDATE(Schedule!fpdate,(A202-1)/2),0)),IF(DAY(Schedule!fpdate)&lt;=14,IF(ISODD(A202),EDATE(Schedule!fpdate,(A202-1)/2),EDATE(MIN(Schedule!fpdate+15,EOMONTH(Schedule!fpdate,0)),(A202-1)/2)),EDATE(IF(ISODD(A202),Schedule!fpdate,Schedule!fpdate-15),A202/2))))),IF(A202=1,Schedule!fpdate,EDATE(Schedule!fpdate,Schedule!months_per_period*(A202-1)))))))</f>
        <v/>
      </c>
      <c r="C202" s="55" t="str">
        <f>IF(A202="","",IF(Schedule!roundOpt,IF(OR(A202=Schedule!nper,Schedule!payment&gt;ROUND((1+Schedule!rate)*H201,2)),ROUND((1+Schedule!rate)*H201,2),Schedule!payment),IF(OR(A202=Schedule!nper,Schedule!payment&gt;(1+Schedule!rate)*H201),(1+Schedule!rate)*H201,Schedule!payment)))</f>
        <v/>
      </c>
      <c r="D202" s="58"/>
      <c r="E202" s="57"/>
      <c r="F202" s="57" t="str">
        <f>IF(A202="","",IF(AND(A202=1,Schedule!pmtType=1),0,IF(Schedule!roundOpt,ROUND(Schedule!rate*H201,2),Schedule!rate*H201)))</f>
        <v/>
      </c>
      <c r="G202" s="57" t="str">
        <f t="shared" si="7"/>
        <v/>
      </c>
      <c r="H202" s="57" t="str">
        <f t="shared" si="8"/>
        <v/>
      </c>
    </row>
    <row r="203" ht="12.75" customHeight="1">
      <c r="A203" s="53" t="str">
        <f>IF(H202="","",IF(Schedule!roundOpt,IF(OR(A202&gt;=Schedule!nper,ROUND(H202,2)&lt;=0),"",A202+1),IF(OR(A202&gt;=Schedule!nper,H202&lt;=0),"",A202+1)))</f>
        <v/>
      </c>
      <c r="B203" s="54" t="str">
        <f>IF(A203="","",IF(Schedule!periods_per_year=26,IF(A203=1,Schedule!fpdate,B202+14),IF(Schedule!periods_per_year=52,IF(A203=1,Schedule!fpdate,B202+7),IF(Schedule!periods_per_year=24,IF(A203=1,Schedule!fpdate,IF(Schedule!fpdate=EOMONTH(Schedule!fpdate,0),IF(ISODD(A203),EOMONTH(EDATE(Schedule!fpdate,(A203-1)/2),0),EDATE(DATE(YEAR(Schedule!fpdate),MONTH(Schedule!fpdate)+1,15),(A203-1)/2)),IF(DAY(Schedule!fpdate)=15,IF(ISODD(A203),EDATE(Schedule!fpdate,(A203-1)/2),EOMONTH(EDATE(Schedule!fpdate,(A203-1)/2),0)),IF(DAY(Schedule!fpdate)&lt;=14,IF(ISODD(A203),EDATE(Schedule!fpdate,(A203-1)/2),EDATE(MIN(Schedule!fpdate+15,EOMONTH(Schedule!fpdate,0)),(A203-1)/2)),EDATE(IF(ISODD(A203),Schedule!fpdate,Schedule!fpdate-15),A203/2))))),IF(A203=1,Schedule!fpdate,EDATE(Schedule!fpdate,Schedule!months_per_period*(A203-1)))))))</f>
        <v/>
      </c>
      <c r="C203" s="55" t="str">
        <f>IF(A203="","",IF(Schedule!roundOpt,IF(OR(A203=Schedule!nper,Schedule!payment&gt;ROUND((1+Schedule!rate)*H202,2)),ROUND((1+Schedule!rate)*H202,2),Schedule!payment),IF(OR(A203=Schedule!nper,Schedule!payment&gt;(1+Schedule!rate)*H202),(1+Schedule!rate)*H202,Schedule!payment)))</f>
        <v/>
      </c>
      <c r="D203" s="58"/>
      <c r="E203" s="57"/>
      <c r="F203" s="57" t="str">
        <f>IF(A203="","",IF(AND(A203=1,Schedule!pmtType=1),0,IF(Schedule!roundOpt,ROUND(Schedule!rate*H202,2),Schedule!rate*H202)))</f>
        <v/>
      </c>
      <c r="G203" s="57" t="str">
        <f t="shared" si="7"/>
        <v/>
      </c>
      <c r="H203" s="57" t="str">
        <f t="shared" si="8"/>
        <v/>
      </c>
    </row>
    <row r="204" ht="12.75" customHeight="1">
      <c r="A204" s="53" t="str">
        <f>IF(H203="","",IF(Schedule!roundOpt,IF(OR(A203&gt;=Schedule!nper,ROUND(H203,2)&lt;=0),"",A203+1),IF(OR(A203&gt;=Schedule!nper,H203&lt;=0),"",A203+1)))</f>
        <v/>
      </c>
      <c r="B204" s="54" t="str">
        <f>IF(A204="","",IF(Schedule!periods_per_year=26,IF(A204=1,Schedule!fpdate,B203+14),IF(Schedule!periods_per_year=52,IF(A204=1,Schedule!fpdate,B203+7),IF(Schedule!periods_per_year=24,IF(A204=1,Schedule!fpdate,IF(Schedule!fpdate=EOMONTH(Schedule!fpdate,0),IF(ISODD(A204),EOMONTH(EDATE(Schedule!fpdate,(A204-1)/2),0),EDATE(DATE(YEAR(Schedule!fpdate),MONTH(Schedule!fpdate)+1,15),(A204-1)/2)),IF(DAY(Schedule!fpdate)=15,IF(ISODD(A204),EDATE(Schedule!fpdate,(A204-1)/2),EOMONTH(EDATE(Schedule!fpdate,(A204-1)/2),0)),IF(DAY(Schedule!fpdate)&lt;=14,IF(ISODD(A204),EDATE(Schedule!fpdate,(A204-1)/2),EDATE(MIN(Schedule!fpdate+15,EOMONTH(Schedule!fpdate,0)),(A204-1)/2)),EDATE(IF(ISODD(A204),Schedule!fpdate,Schedule!fpdate-15),A204/2))))),IF(A204=1,Schedule!fpdate,EDATE(Schedule!fpdate,Schedule!months_per_period*(A204-1)))))))</f>
        <v/>
      </c>
      <c r="C204" s="55" t="str">
        <f>IF(A204="","",IF(Schedule!roundOpt,IF(OR(A204=Schedule!nper,Schedule!payment&gt;ROUND((1+Schedule!rate)*H203,2)),ROUND((1+Schedule!rate)*H203,2),Schedule!payment),IF(OR(A204=Schedule!nper,Schedule!payment&gt;(1+Schedule!rate)*H203),(1+Schedule!rate)*H203,Schedule!payment)))</f>
        <v/>
      </c>
      <c r="D204" s="58"/>
      <c r="E204" s="57"/>
      <c r="F204" s="57" t="str">
        <f>IF(A204="","",IF(AND(A204=1,Schedule!pmtType=1),0,IF(Schedule!roundOpt,ROUND(Schedule!rate*H203,2),Schedule!rate*H203)))</f>
        <v/>
      </c>
      <c r="G204" s="57" t="str">
        <f t="shared" si="7"/>
        <v/>
      </c>
      <c r="H204" s="57" t="str">
        <f t="shared" si="8"/>
        <v/>
      </c>
    </row>
    <row r="205" ht="12.75" customHeight="1">
      <c r="A205" s="53" t="str">
        <f>IF(H204="","",IF(Schedule!roundOpt,IF(OR(A204&gt;=Schedule!nper,ROUND(H204,2)&lt;=0),"",A204+1),IF(OR(A204&gt;=Schedule!nper,H204&lt;=0),"",A204+1)))</f>
        <v/>
      </c>
      <c r="B205" s="54" t="str">
        <f>IF(A205="","",IF(Schedule!periods_per_year=26,IF(A205=1,Schedule!fpdate,B204+14),IF(Schedule!periods_per_year=52,IF(A205=1,Schedule!fpdate,B204+7),IF(Schedule!periods_per_year=24,IF(A205=1,Schedule!fpdate,IF(Schedule!fpdate=EOMONTH(Schedule!fpdate,0),IF(ISODD(A205),EOMONTH(EDATE(Schedule!fpdate,(A205-1)/2),0),EDATE(DATE(YEAR(Schedule!fpdate),MONTH(Schedule!fpdate)+1,15),(A205-1)/2)),IF(DAY(Schedule!fpdate)=15,IF(ISODD(A205),EDATE(Schedule!fpdate,(A205-1)/2),EOMONTH(EDATE(Schedule!fpdate,(A205-1)/2),0)),IF(DAY(Schedule!fpdate)&lt;=14,IF(ISODD(A205),EDATE(Schedule!fpdate,(A205-1)/2),EDATE(MIN(Schedule!fpdate+15,EOMONTH(Schedule!fpdate,0)),(A205-1)/2)),EDATE(IF(ISODD(A205),Schedule!fpdate,Schedule!fpdate-15),A205/2))))),IF(A205=1,Schedule!fpdate,EDATE(Schedule!fpdate,Schedule!months_per_period*(A205-1)))))))</f>
        <v/>
      </c>
      <c r="C205" s="55" t="str">
        <f>IF(A205="","",IF(Schedule!roundOpt,IF(OR(A205=Schedule!nper,Schedule!payment&gt;ROUND((1+Schedule!rate)*H204,2)),ROUND((1+Schedule!rate)*H204,2),Schedule!payment),IF(OR(A205=Schedule!nper,Schedule!payment&gt;(1+Schedule!rate)*H204),(1+Schedule!rate)*H204,Schedule!payment)))</f>
        <v/>
      </c>
      <c r="D205" s="58"/>
      <c r="E205" s="57"/>
      <c r="F205" s="57" t="str">
        <f>IF(A205="","",IF(AND(A205=1,Schedule!pmtType=1),0,IF(Schedule!roundOpt,ROUND(Schedule!rate*H204,2),Schedule!rate*H204)))</f>
        <v/>
      </c>
      <c r="G205" s="57" t="str">
        <f t="shared" si="7"/>
        <v/>
      </c>
      <c r="H205" s="57" t="str">
        <f t="shared" si="8"/>
        <v/>
      </c>
    </row>
    <row r="206" ht="12.75" customHeight="1">
      <c r="A206" s="53" t="str">
        <f>IF(H205="","",IF(Schedule!roundOpt,IF(OR(A205&gt;=Schedule!nper,ROUND(H205,2)&lt;=0),"",A205+1),IF(OR(A205&gt;=Schedule!nper,H205&lt;=0),"",A205+1)))</f>
        <v/>
      </c>
      <c r="B206" s="54" t="str">
        <f>IF(A206="","",IF(Schedule!periods_per_year=26,IF(A206=1,Schedule!fpdate,B205+14),IF(Schedule!periods_per_year=52,IF(A206=1,Schedule!fpdate,B205+7),IF(Schedule!periods_per_year=24,IF(A206=1,Schedule!fpdate,IF(Schedule!fpdate=EOMONTH(Schedule!fpdate,0),IF(ISODD(A206),EOMONTH(EDATE(Schedule!fpdate,(A206-1)/2),0),EDATE(DATE(YEAR(Schedule!fpdate),MONTH(Schedule!fpdate)+1,15),(A206-1)/2)),IF(DAY(Schedule!fpdate)=15,IF(ISODD(A206),EDATE(Schedule!fpdate,(A206-1)/2),EOMONTH(EDATE(Schedule!fpdate,(A206-1)/2),0)),IF(DAY(Schedule!fpdate)&lt;=14,IF(ISODD(A206),EDATE(Schedule!fpdate,(A206-1)/2),EDATE(MIN(Schedule!fpdate+15,EOMONTH(Schedule!fpdate,0)),(A206-1)/2)),EDATE(IF(ISODD(A206),Schedule!fpdate,Schedule!fpdate-15),A206/2))))),IF(A206=1,Schedule!fpdate,EDATE(Schedule!fpdate,Schedule!months_per_period*(A206-1)))))))</f>
        <v/>
      </c>
      <c r="C206" s="55" t="str">
        <f>IF(A206="","",IF(Schedule!roundOpt,IF(OR(A206=Schedule!nper,Schedule!payment&gt;ROUND((1+Schedule!rate)*H205,2)),ROUND((1+Schedule!rate)*H205,2),Schedule!payment),IF(OR(A206=Schedule!nper,Schedule!payment&gt;(1+Schedule!rate)*H205),(1+Schedule!rate)*H205,Schedule!payment)))</f>
        <v/>
      </c>
      <c r="D206" s="58"/>
      <c r="E206" s="57"/>
      <c r="F206" s="57" t="str">
        <f>IF(A206="","",IF(AND(A206=1,Schedule!pmtType=1),0,IF(Schedule!roundOpt,ROUND(Schedule!rate*H205,2),Schedule!rate*H205)))</f>
        <v/>
      </c>
      <c r="G206" s="57" t="str">
        <f t="shared" si="7"/>
        <v/>
      </c>
      <c r="H206" s="57" t="str">
        <f t="shared" si="8"/>
        <v/>
      </c>
    </row>
    <row r="207" ht="12.75" customHeight="1">
      <c r="A207" s="53" t="str">
        <f>IF(H206="","",IF(Schedule!roundOpt,IF(OR(A206&gt;=Schedule!nper,ROUND(H206,2)&lt;=0),"",A206+1),IF(OR(A206&gt;=Schedule!nper,H206&lt;=0),"",A206+1)))</f>
        <v/>
      </c>
      <c r="B207" s="54" t="str">
        <f>IF(A207="","",IF(Schedule!periods_per_year=26,IF(A207=1,Schedule!fpdate,B206+14),IF(Schedule!periods_per_year=52,IF(A207=1,Schedule!fpdate,B206+7),IF(Schedule!periods_per_year=24,IF(A207=1,Schedule!fpdate,IF(Schedule!fpdate=EOMONTH(Schedule!fpdate,0),IF(ISODD(A207),EOMONTH(EDATE(Schedule!fpdate,(A207-1)/2),0),EDATE(DATE(YEAR(Schedule!fpdate),MONTH(Schedule!fpdate)+1,15),(A207-1)/2)),IF(DAY(Schedule!fpdate)=15,IF(ISODD(A207),EDATE(Schedule!fpdate,(A207-1)/2),EOMONTH(EDATE(Schedule!fpdate,(A207-1)/2),0)),IF(DAY(Schedule!fpdate)&lt;=14,IF(ISODD(A207),EDATE(Schedule!fpdate,(A207-1)/2),EDATE(MIN(Schedule!fpdate+15,EOMONTH(Schedule!fpdate,0)),(A207-1)/2)),EDATE(IF(ISODD(A207),Schedule!fpdate,Schedule!fpdate-15),A207/2))))),IF(A207=1,Schedule!fpdate,EDATE(Schedule!fpdate,Schedule!months_per_period*(A207-1)))))))</f>
        <v/>
      </c>
      <c r="C207" s="55" t="str">
        <f>IF(A207="","",IF(Schedule!roundOpt,IF(OR(A207=Schedule!nper,Schedule!payment&gt;ROUND((1+Schedule!rate)*H206,2)),ROUND((1+Schedule!rate)*H206,2),Schedule!payment),IF(OR(A207=Schedule!nper,Schedule!payment&gt;(1+Schedule!rate)*H206),(1+Schedule!rate)*H206,Schedule!payment)))</f>
        <v/>
      </c>
      <c r="D207" s="58"/>
      <c r="E207" s="57"/>
      <c r="F207" s="57" t="str">
        <f>IF(A207="","",IF(AND(A207=1,Schedule!pmtType=1),0,IF(Schedule!roundOpt,ROUND(Schedule!rate*H206,2),Schedule!rate*H206)))</f>
        <v/>
      </c>
      <c r="G207" s="57" t="str">
        <f t="shared" si="7"/>
        <v/>
      </c>
      <c r="H207" s="57" t="str">
        <f t="shared" si="8"/>
        <v/>
      </c>
    </row>
    <row r="208" ht="12.75" customHeight="1">
      <c r="A208" s="53" t="str">
        <f>IF(H207="","",IF(Schedule!roundOpt,IF(OR(A207&gt;=Schedule!nper,ROUND(H207,2)&lt;=0),"",A207+1),IF(OR(A207&gt;=Schedule!nper,H207&lt;=0),"",A207+1)))</f>
        <v/>
      </c>
      <c r="B208" s="54" t="str">
        <f>IF(A208="","",IF(Schedule!periods_per_year=26,IF(A208=1,Schedule!fpdate,B207+14),IF(Schedule!periods_per_year=52,IF(A208=1,Schedule!fpdate,B207+7),IF(Schedule!periods_per_year=24,IF(A208=1,Schedule!fpdate,IF(Schedule!fpdate=EOMONTH(Schedule!fpdate,0),IF(ISODD(A208),EOMONTH(EDATE(Schedule!fpdate,(A208-1)/2),0),EDATE(DATE(YEAR(Schedule!fpdate),MONTH(Schedule!fpdate)+1,15),(A208-1)/2)),IF(DAY(Schedule!fpdate)=15,IF(ISODD(A208),EDATE(Schedule!fpdate,(A208-1)/2),EOMONTH(EDATE(Schedule!fpdate,(A208-1)/2),0)),IF(DAY(Schedule!fpdate)&lt;=14,IF(ISODD(A208),EDATE(Schedule!fpdate,(A208-1)/2),EDATE(MIN(Schedule!fpdate+15,EOMONTH(Schedule!fpdate,0)),(A208-1)/2)),EDATE(IF(ISODD(A208),Schedule!fpdate,Schedule!fpdate-15),A208/2))))),IF(A208=1,Schedule!fpdate,EDATE(Schedule!fpdate,Schedule!months_per_period*(A208-1)))))))</f>
        <v/>
      </c>
      <c r="C208" s="55" t="str">
        <f>IF(A208="","",IF(Schedule!roundOpt,IF(OR(A208=Schedule!nper,Schedule!payment&gt;ROUND((1+Schedule!rate)*H207,2)),ROUND((1+Schedule!rate)*H207,2),Schedule!payment),IF(OR(A208=Schedule!nper,Schedule!payment&gt;(1+Schedule!rate)*H207),(1+Schedule!rate)*H207,Schedule!payment)))</f>
        <v/>
      </c>
      <c r="D208" s="58"/>
      <c r="E208" s="57"/>
      <c r="F208" s="57" t="str">
        <f>IF(A208="","",IF(AND(A208=1,Schedule!pmtType=1),0,IF(Schedule!roundOpt,ROUND(Schedule!rate*H207,2),Schedule!rate*H207)))</f>
        <v/>
      </c>
      <c r="G208" s="57" t="str">
        <f t="shared" si="7"/>
        <v/>
      </c>
      <c r="H208" s="57" t="str">
        <f t="shared" si="8"/>
        <v/>
      </c>
    </row>
    <row r="209" ht="12.75" customHeight="1">
      <c r="A209" s="53" t="str">
        <f>IF(H208="","",IF(Schedule!roundOpt,IF(OR(A208&gt;=Schedule!nper,ROUND(H208,2)&lt;=0),"",A208+1),IF(OR(A208&gt;=Schedule!nper,H208&lt;=0),"",A208+1)))</f>
        <v/>
      </c>
      <c r="B209" s="54" t="str">
        <f>IF(A209="","",IF(Schedule!periods_per_year=26,IF(A209=1,Schedule!fpdate,B208+14),IF(Schedule!periods_per_year=52,IF(A209=1,Schedule!fpdate,B208+7),IF(Schedule!periods_per_year=24,IF(A209=1,Schedule!fpdate,IF(Schedule!fpdate=EOMONTH(Schedule!fpdate,0),IF(ISODD(A209),EOMONTH(EDATE(Schedule!fpdate,(A209-1)/2),0),EDATE(DATE(YEAR(Schedule!fpdate),MONTH(Schedule!fpdate)+1,15),(A209-1)/2)),IF(DAY(Schedule!fpdate)=15,IF(ISODD(A209),EDATE(Schedule!fpdate,(A209-1)/2),EOMONTH(EDATE(Schedule!fpdate,(A209-1)/2),0)),IF(DAY(Schedule!fpdate)&lt;=14,IF(ISODD(A209),EDATE(Schedule!fpdate,(A209-1)/2),EDATE(MIN(Schedule!fpdate+15,EOMONTH(Schedule!fpdate,0)),(A209-1)/2)),EDATE(IF(ISODD(A209),Schedule!fpdate,Schedule!fpdate-15),A209/2))))),IF(A209=1,Schedule!fpdate,EDATE(Schedule!fpdate,Schedule!months_per_period*(A209-1)))))))</f>
        <v/>
      </c>
      <c r="C209" s="55" t="str">
        <f>IF(A209="","",IF(Schedule!roundOpt,IF(OR(A209=Schedule!nper,Schedule!payment&gt;ROUND((1+Schedule!rate)*H208,2)),ROUND((1+Schedule!rate)*H208,2),Schedule!payment),IF(OR(A209=Schedule!nper,Schedule!payment&gt;(1+Schedule!rate)*H208),(1+Schedule!rate)*H208,Schedule!payment)))</f>
        <v/>
      </c>
      <c r="D209" s="58"/>
      <c r="E209" s="57"/>
      <c r="F209" s="57" t="str">
        <f>IF(A209="","",IF(AND(A209=1,Schedule!pmtType=1),0,IF(Schedule!roundOpt,ROUND(Schedule!rate*H208,2),Schedule!rate*H208)))</f>
        <v/>
      </c>
      <c r="G209" s="57" t="str">
        <f t="shared" si="7"/>
        <v/>
      </c>
      <c r="H209" s="57" t="str">
        <f t="shared" si="8"/>
        <v/>
      </c>
    </row>
    <row r="210" ht="12.75" customHeight="1">
      <c r="A210" s="53" t="str">
        <f>IF(H209="","",IF(Schedule!roundOpt,IF(OR(A209&gt;=Schedule!nper,ROUND(H209,2)&lt;=0),"",A209+1),IF(OR(A209&gt;=Schedule!nper,H209&lt;=0),"",A209+1)))</f>
        <v/>
      </c>
      <c r="B210" s="54" t="str">
        <f>IF(A210="","",IF(Schedule!periods_per_year=26,IF(A210=1,Schedule!fpdate,B209+14),IF(Schedule!periods_per_year=52,IF(A210=1,Schedule!fpdate,B209+7),IF(Schedule!periods_per_year=24,IF(A210=1,Schedule!fpdate,IF(Schedule!fpdate=EOMONTH(Schedule!fpdate,0),IF(ISODD(A210),EOMONTH(EDATE(Schedule!fpdate,(A210-1)/2),0),EDATE(DATE(YEAR(Schedule!fpdate),MONTH(Schedule!fpdate)+1,15),(A210-1)/2)),IF(DAY(Schedule!fpdate)=15,IF(ISODD(A210),EDATE(Schedule!fpdate,(A210-1)/2),EOMONTH(EDATE(Schedule!fpdate,(A210-1)/2),0)),IF(DAY(Schedule!fpdate)&lt;=14,IF(ISODD(A210),EDATE(Schedule!fpdate,(A210-1)/2),EDATE(MIN(Schedule!fpdate+15,EOMONTH(Schedule!fpdate,0)),(A210-1)/2)),EDATE(IF(ISODD(A210),Schedule!fpdate,Schedule!fpdate-15),A210/2))))),IF(A210=1,Schedule!fpdate,EDATE(Schedule!fpdate,Schedule!months_per_period*(A210-1)))))))</f>
        <v/>
      </c>
      <c r="C210" s="55" t="str">
        <f>IF(A210="","",IF(Schedule!roundOpt,IF(OR(A210=Schedule!nper,Schedule!payment&gt;ROUND((1+Schedule!rate)*H209,2)),ROUND((1+Schedule!rate)*H209,2),Schedule!payment),IF(OR(A210=Schedule!nper,Schedule!payment&gt;(1+Schedule!rate)*H209),(1+Schedule!rate)*H209,Schedule!payment)))</f>
        <v/>
      </c>
      <c r="D210" s="58"/>
      <c r="E210" s="57"/>
      <c r="F210" s="57" t="str">
        <f>IF(A210="","",IF(AND(A210=1,Schedule!pmtType=1),0,IF(Schedule!roundOpt,ROUND(Schedule!rate*H209,2),Schedule!rate*H209)))</f>
        <v/>
      </c>
      <c r="G210" s="57" t="str">
        <f t="shared" si="7"/>
        <v/>
      </c>
      <c r="H210" s="57" t="str">
        <f t="shared" si="8"/>
        <v/>
      </c>
    </row>
    <row r="211" ht="12.75" customHeight="1">
      <c r="A211" s="53" t="str">
        <f>IF(H210="","",IF(Schedule!roundOpt,IF(OR(A210&gt;=Schedule!nper,ROUND(H210,2)&lt;=0),"",A210+1),IF(OR(A210&gt;=Schedule!nper,H210&lt;=0),"",A210+1)))</f>
        <v/>
      </c>
      <c r="B211" s="54" t="str">
        <f>IF(A211="","",IF(Schedule!periods_per_year=26,IF(A211=1,Schedule!fpdate,B210+14),IF(Schedule!periods_per_year=52,IF(A211=1,Schedule!fpdate,B210+7),IF(Schedule!periods_per_year=24,IF(A211=1,Schedule!fpdate,IF(Schedule!fpdate=EOMONTH(Schedule!fpdate,0),IF(ISODD(A211),EOMONTH(EDATE(Schedule!fpdate,(A211-1)/2),0),EDATE(DATE(YEAR(Schedule!fpdate),MONTH(Schedule!fpdate)+1,15),(A211-1)/2)),IF(DAY(Schedule!fpdate)=15,IF(ISODD(A211),EDATE(Schedule!fpdate,(A211-1)/2),EOMONTH(EDATE(Schedule!fpdate,(A211-1)/2),0)),IF(DAY(Schedule!fpdate)&lt;=14,IF(ISODD(A211),EDATE(Schedule!fpdate,(A211-1)/2),EDATE(MIN(Schedule!fpdate+15,EOMONTH(Schedule!fpdate,0)),(A211-1)/2)),EDATE(IF(ISODD(A211),Schedule!fpdate,Schedule!fpdate-15),A211/2))))),IF(A211=1,Schedule!fpdate,EDATE(Schedule!fpdate,Schedule!months_per_period*(A211-1)))))))</f>
        <v/>
      </c>
      <c r="C211" s="55" t="str">
        <f>IF(A211="","",IF(Schedule!roundOpt,IF(OR(A211=Schedule!nper,Schedule!payment&gt;ROUND((1+Schedule!rate)*H210,2)),ROUND((1+Schedule!rate)*H210,2),Schedule!payment),IF(OR(A211=Schedule!nper,Schedule!payment&gt;(1+Schedule!rate)*H210),(1+Schedule!rate)*H210,Schedule!payment)))</f>
        <v/>
      </c>
      <c r="D211" s="58"/>
      <c r="E211" s="57"/>
      <c r="F211" s="57" t="str">
        <f>IF(A211="","",IF(AND(A211=1,Schedule!pmtType=1),0,IF(Schedule!roundOpt,ROUND(Schedule!rate*H210,2),Schedule!rate*H210)))</f>
        <v/>
      </c>
      <c r="G211" s="57" t="str">
        <f t="shared" si="7"/>
        <v/>
      </c>
      <c r="H211" s="57" t="str">
        <f t="shared" si="8"/>
        <v/>
      </c>
    </row>
    <row r="212" ht="12.75" customHeight="1">
      <c r="A212" s="53" t="str">
        <f>IF(H211="","",IF(Schedule!roundOpt,IF(OR(A211&gt;=Schedule!nper,ROUND(H211,2)&lt;=0),"",A211+1),IF(OR(A211&gt;=Schedule!nper,H211&lt;=0),"",A211+1)))</f>
        <v/>
      </c>
      <c r="B212" s="54" t="str">
        <f>IF(A212="","",IF(Schedule!periods_per_year=26,IF(A212=1,Schedule!fpdate,B211+14),IF(Schedule!periods_per_year=52,IF(A212=1,Schedule!fpdate,B211+7),IF(Schedule!periods_per_year=24,IF(A212=1,Schedule!fpdate,IF(Schedule!fpdate=EOMONTH(Schedule!fpdate,0),IF(ISODD(A212),EOMONTH(EDATE(Schedule!fpdate,(A212-1)/2),0),EDATE(DATE(YEAR(Schedule!fpdate),MONTH(Schedule!fpdate)+1,15),(A212-1)/2)),IF(DAY(Schedule!fpdate)=15,IF(ISODD(A212),EDATE(Schedule!fpdate,(A212-1)/2),EOMONTH(EDATE(Schedule!fpdate,(A212-1)/2),0)),IF(DAY(Schedule!fpdate)&lt;=14,IF(ISODD(A212),EDATE(Schedule!fpdate,(A212-1)/2),EDATE(MIN(Schedule!fpdate+15,EOMONTH(Schedule!fpdate,0)),(A212-1)/2)),EDATE(IF(ISODD(A212),Schedule!fpdate,Schedule!fpdate-15),A212/2))))),IF(A212=1,Schedule!fpdate,EDATE(Schedule!fpdate,Schedule!months_per_period*(A212-1)))))))</f>
        <v/>
      </c>
      <c r="C212" s="55" t="str">
        <f>IF(A212="","",IF(Schedule!roundOpt,IF(OR(A212=Schedule!nper,Schedule!payment&gt;ROUND((1+Schedule!rate)*H211,2)),ROUND((1+Schedule!rate)*H211,2),Schedule!payment),IF(OR(A212=Schedule!nper,Schedule!payment&gt;(1+Schedule!rate)*H211),(1+Schedule!rate)*H211,Schedule!payment)))</f>
        <v/>
      </c>
      <c r="D212" s="58"/>
      <c r="E212" s="57"/>
      <c r="F212" s="57" t="str">
        <f>IF(A212="","",IF(AND(A212=1,Schedule!pmtType=1),0,IF(Schedule!roundOpt,ROUND(Schedule!rate*H211,2),Schedule!rate*H211)))</f>
        <v/>
      </c>
      <c r="G212" s="57" t="str">
        <f t="shared" si="7"/>
        <v/>
      </c>
      <c r="H212" s="57" t="str">
        <f t="shared" si="8"/>
        <v/>
      </c>
    </row>
    <row r="213" ht="12.75" customHeight="1">
      <c r="A213" s="53" t="str">
        <f>IF(H212="","",IF(Schedule!roundOpt,IF(OR(A212&gt;=Schedule!nper,ROUND(H212,2)&lt;=0),"",A212+1),IF(OR(A212&gt;=Schedule!nper,H212&lt;=0),"",A212+1)))</f>
        <v/>
      </c>
      <c r="B213" s="54" t="str">
        <f>IF(A213="","",IF(Schedule!periods_per_year=26,IF(A213=1,Schedule!fpdate,B212+14),IF(Schedule!periods_per_year=52,IF(A213=1,Schedule!fpdate,B212+7),IF(Schedule!periods_per_year=24,IF(A213=1,Schedule!fpdate,IF(Schedule!fpdate=EOMONTH(Schedule!fpdate,0),IF(ISODD(A213),EOMONTH(EDATE(Schedule!fpdate,(A213-1)/2),0),EDATE(DATE(YEAR(Schedule!fpdate),MONTH(Schedule!fpdate)+1,15),(A213-1)/2)),IF(DAY(Schedule!fpdate)=15,IF(ISODD(A213),EDATE(Schedule!fpdate,(A213-1)/2),EOMONTH(EDATE(Schedule!fpdate,(A213-1)/2),0)),IF(DAY(Schedule!fpdate)&lt;=14,IF(ISODD(A213),EDATE(Schedule!fpdate,(A213-1)/2),EDATE(MIN(Schedule!fpdate+15,EOMONTH(Schedule!fpdate,0)),(A213-1)/2)),EDATE(IF(ISODD(A213),Schedule!fpdate,Schedule!fpdate-15),A213/2))))),IF(A213=1,Schedule!fpdate,EDATE(Schedule!fpdate,Schedule!months_per_period*(A213-1)))))))</f>
        <v/>
      </c>
      <c r="C213" s="55" t="str">
        <f>IF(A213="","",IF(Schedule!roundOpt,IF(OR(A213=Schedule!nper,Schedule!payment&gt;ROUND((1+Schedule!rate)*H212,2)),ROUND((1+Schedule!rate)*H212,2),Schedule!payment),IF(OR(A213=Schedule!nper,Schedule!payment&gt;(1+Schedule!rate)*H212),(1+Schedule!rate)*H212,Schedule!payment)))</f>
        <v/>
      </c>
      <c r="D213" s="58"/>
      <c r="E213" s="57"/>
      <c r="F213" s="57" t="str">
        <f>IF(A213="","",IF(AND(A213=1,Schedule!pmtType=1),0,IF(Schedule!roundOpt,ROUND(Schedule!rate*H212,2),Schedule!rate*H212)))</f>
        <v/>
      </c>
      <c r="G213" s="57" t="str">
        <f t="shared" si="7"/>
        <v/>
      </c>
      <c r="H213" s="57" t="str">
        <f t="shared" si="8"/>
        <v/>
      </c>
    </row>
    <row r="214" ht="12.75" customHeight="1">
      <c r="A214" s="53" t="str">
        <f>IF(H213="","",IF(Schedule!roundOpt,IF(OR(A213&gt;=Schedule!nper,ROUND(H213,2)&lt;=0),"",A213+1),IF(OR(A213&gt;=Schedule!nper,H213&lt;=0),"",A213+1)))</f>
        <v/>
      </c>
      <c r="B214" s="54" t="str">
        <f>IF(A214="","",IF(Schedule!periods_per_year=26,IF(A214=1,Schedule!fpdate,B213+14),IF(Schedule!periods_per_year=52,IF(A214=1,Schedule!fpdate,B213+7),IF(Schedule!periods_per_year=24,IF(A214=1,Schedule!fpdate,IF(Schedule!fpdate=EOMONTH(Schedule!fpdate,0),IF(ISODD(A214),EOMONTH(EDATE(Schedule!fpdate,(A214-1)/2),0),EDATE(DATE(YEAR(Schedule!fpdate),MONTH(Schedule!fpdate)+1,15),(A214-1)/2)),IF(DAY(Schedule!fpdate)=15,IF(ISODD(A214),EDATE(Schedule!fpdate,(A214-1)/2),EOMONTH(EDATE(Schedule!fpdate,(A214-1)/2),0)),IF(DAY(Schedule!fpdate)&lt;=14,IF(ISODD(A214),EDATE(Schedule!fpdate,(A214-1)/2),EDATE(MIN(Schedule!fpdate+15,EOMONTH(Schedule!fpdate,0)),(A214-1)/2)),EDATE(IF(ISODD(A214),Schedule!fpdate,Schedule!fpdate-15),A214/2))))),IF(A214=1,Schedule!fpdate,EDATE(Schedule!fpdate,Schedule!months_per_period*(A214-1)))))))</f>
        <v/>
      </c>
      <c r="C214" s="55" t="str">
        <f>IF(A214="","",IF(Schedule!roundOpt,IF(OR(A214=Schedule!nper,Schedule!payment&gt;ROUND((1+Schedule!rate)*H213,2)),ROUND((1+Schedule!rate)*H213,2),Schedule!payment),IF(OR(A214=Schedule!nper,Schedule!payment&gt;(1+Schedule!rate)*H213),(1+Schedule!rate)*H213,Schedule!payment)))</f>
        <v/>
      </c>
      <c r="D214" s="58"/>
      <c r="E214" s="57"/>
      <c r="F214" s="57" t="str">
        <f>IF(A214="","",IF(AND(A214=1,Schedule!pmtType=1),0,IF(Schedule!roundOpt,ROUND(Schedule!rate*H213,2),Schedule!rate*H213)))</f>
        <v/>
      </c>
      <c r="G214" s="57" t="str">
        <f t="shared" si="7"/>
        <v/>
      </c>
      <c r="H214" s="57" t="str">
        <f t="shared" si="8"/>
        <v/>
      </c>
    </row>
    <row r="215" ht="12.75" customHeight="1">
      <c r="A215" s="53" t="str">
        <f>IF(H214="","",IF(Schedule!roundOpt,IF(OR(A214&gt;=Schedule!nper,ROUND(H214,2)&lt;=0),"",A214+1),IF(OR(A214&gt;=Schedule!nper,H214&lt;=0),"",A214+1)))</f>
        <v/>
      </c>
      <c r="B215" s="54" t="str">
        <f>IF(A215="","",IF(Schedule!periods_per_year=26,IF(A215=1,Schedule!fpdate,B214+14),IF(Schedule!periods_per_year=52,IF(A215=1,Schedule!fpdate,B214+7),IF(Schedule!periods_per_year=24,IF(A215=1,Schedule!fpdate,IF(Schedule!fpdate=EOMONTH(Schedule!fpdate,0),IF(ISODD(A215),EOMONTH(EDATE(Schedule!fpdate,(A215-1)/2),0),EDATE(DATE(YEAR(Schedule!fpdate),MONTH(Schedule!fpdate)+1,15),(A215-1)/2)),IF(DAY(Schedule!fpdate)=15,IF(ISODD(A215),EDATE(Schedule!fpdate,(A215-1)/2),EOMONTH(EDATE(Schedule!fpdate,(A215-1)/2),0)),IF(DAY(Schedule!fpdate)&lt;=14,IF(ISODD(A215),EDATE(Schedule!fpdate,(A215-1)/2),EDATE(MIN(Schedule!fpdate+15,EOMONTH(Schedule!fpdate,0)),(A215-1)/2)),EDATE(IF(ISODD(A215),Schedule!fpdate,Schedule!fpdate-15),A215/2))))),IF(A215=1,Schedule!fpdate,EDATE(Schedule!fpdate,Schedule!months_per_period*(A215-1)))))))</f>
        <v/>
      </c>
      <c r="C215" s="55" t="str">
        <f>IF(A215="","",IF(Schedule!roundOpt,IF(OR(A215=Schedule!nper,Schedule!payment&gt;ROUND((1+Schedule!rate)*H214,2)),ROUND((1+Schedule!rate)*H214,2),Schedule!payment),IF(OR(A215=Schedule!nper,Schedule!payment&gt;(1+Schedule!rate)*H214),(1+Schedule!rate)*H214,Schedule!payment)))</f>
        <v/>
      </c>
      <c r="D215" s="58"/>
      <c r="E215" s="57"/>
      <c r="F215" s="57" t="str">
        <f>IF(A215="","",IF(AND(A215=1,Schedule!pmtType=1),0,IF(Schedule!roundOpt,ROUND(Schedule!rate*H214,2),Schedule!rate*H214)))</f>
        <v/>
      </c>
      <c r="G215" s="57" t="str">
        <f t="shared" si="7"/>
        <v/>
      </c>
      <c r="H215" s="57" t="str">
        <f t="shared" si="8"/>
        <v/>
      </c>
    </row>
    <row r="216" ht="12.75" customHeight="1">
      <c r="A216" s="53" t="str">
        <f>IF(H215="","",IF(Schedule!roundOpt,IF(OR(A215&gt;=Schedule!nper,ROUND(H215,2)&lt;=0),"",A215+1),IF(OR(A215&gt;=Schedule!nper,H215&lt;=0),"",A215+1)))</f>
        <v/>
      </c>
      <c r="B216" s="54" t="str">
        <f>IF(A216="","",IF(Schedule!periods_per_year=26,IF(A216=1,Schedule!fpdate,B215+14),IF(Schedule!periods_per_year=52,IF(A216=1,Schedule!fpdate,B215+7),IF(Schedule!periods_per_year=24,IF(A216=1,Schedule!fpdate,IF(Schedule!fpdate=EOMONTH(Schedule!fpdate,0),IF(ISODD(A216),EOMONTH(EDATE(Schedule!fpdate,(A216-1)/2),0),EDATE(DATE(YEAR(Schedule!fpdate),MONTH(Schedule!fpdate)+1,15),(A216-1)/2)),IF(DAY(Schedule!fpdate)=15,IF(ISODD(A216),EDATE(Schedule!fpdate,(A216-1)/2),EOMONTH(EDATE(Schedule!fpdate,(A216-1)/2),0)),IF(DAY(Schedule!fpdate)&lt;=14,IF(ISODD(A216),EDATE(Schedule!fpdate,(A216-1)/2),EDATE(MIN(Schedule!fpdate+15,EOMONTH(Schedule!fpdate,0)),(A216-1)/2)),EDATE(IF(ISODD(A216),Schedule!fpdate,Schedule!fpdate-15),A216/2))))),IF(A216=1,Schedule!fpdate,EDATE(Schedule!fpdate,Schedule!months_per_period*(A216-1)))))))</f>
        <v/>
      </c>
      <c r="C216" s="55" t="str">
        <f>IF(A216="","",IF(Schedule!roundOpt,IF(OR(A216=Schedule!nper,Schedule!payment&gt;ROUND((1+Schedule!rate)*H215,2)),ROUND((1+Schedule!rate)*H215,2),Schedule!payment),IF(OR(A216=Schedule!nper,Schedule!payment&gt;(1+Schedule!rate)*H215),(1+Schedule!rate)*H215,Schedule!payment)))</f>
        <v/>
      </c>
      <c r="D216" s="58"/>
      <c r="E216" s="57"/>
      <c r="F216" s="57" t="str">
        <f>IF(A216="","",IF(AND(A216=1,Schedule!pmtType=1),0,IF(Schedule!roundOpt,ROUND(Schedule!rate*H215,2),Schedule!rate*H215)))</f>
        <v/>
      </c>
      <c r="G216" s="57" t="str">
        <f t="shared" si="7"/>
        <v/>
      </c>
      <c r="H216" s="57" t="str">
        <f t="shared" si="8"/>
        <v/>
      </c>
    </row>
    <row r="217" ht="12.75" customHeight="1">
      <c r="A217" s="53" t="str">
        <f>IF(H216="","",IF(Schedule!roundOpt,IF(OR(A216&gt;=Schedule!nper,ROUND(H216,2)&lt;=0),"",A216+1),IF(OR(A216&gt;=Schedule!nper,H216&lt;=0),"",A216+1)))</f>
        <v/>
      </c>
      <c r="B217" s="54" t="str">
        <f>IF(A217="","",IF(Schedule!periods_per_year=26,IF(A217=1,Schedule!fpdate,B216+14),IF(Schedule!periods_per_year=52,IF(A217=1,Schedule!fpdate,B216+7),IF(Schedule!periods_per_year=24,IF(A217=1,Schedule!fpdate,IF(Schedule!fpdate=EOMONTH(Schedule!fpdate,0),IF(ISODD(A217),EOMONTH(EDATE(Schedule!fpdate,(A217-1)/2),0),EDATE(DATE(YEAR(Schedule!fpdate),MONTH(Schedule!fpdate)+1,15),(A217-1)/2)),IF(DAY(Schedule!fpdate)=15,IF(ISODD(A217),EDATE(Schedule!fpdate,(A217-1)/2),EOMONTH(EDATE(Schedule!fpdate,(A217-1)/2),0)),IF(DAY(Schedule!fpdate)&lt;=14,IF(ISODD(A217),EDATE(Schedule!fpdate,(A217-1)/2),EDATE(MIN(Schedule!fpdate+15,EOMONTH(Schedule!fpdate,0)),(A217-1)/2)),EDATE(IF(ISODD(A217),Schedule!fpdate,Schedule!fpdate-15),A217/2))))),IF(A217=1,Schedule!fpdate,EDATE(Schedule!fpdate,Schedule!months_per_period*(A217-1)))))))</f>
        <v/>
      </c>
      <c r="C217" s="55" t="str">
        <f>IF(A217="","",IF(Schedule!roundOpt,IF(OR(A217=Schedule!nper,Schedule!payment&gt;ROUND((1+Schedule!rate)*H216,2)),ROUND((1+Schedule!rate)*H216,2),Schedule!payment),IF(OR(A217=Schedule!nper,Schedule!payment&gt;(1+Schedule!rate)*H216),(1+Schedule!rate)*H216,Schedule!payment)))</f>
        <v/>
      </c>
      <c r="D217" s="58"/>
      <c r="E217" s="57"/>
      <c r="F217" s="57" t="str">
        <f>IF(A217="","",IF(AND(A217=1,Schedule!pmtType=1),0,IF(Schedule!roundOpt,ROUND(Schedule!rate*H216,2),Schedule!rate*H216)))</f>
        <v/>
      </c>
      <c r="G217" s="57" t="str">
        <f t="shared" si="7"/>
        <v/>
      </c>
      <c r="H217" s="57" t="str">
        <f t="shared" si="8"/>
        <v/>
      </c>
    </row>
    <row r="218" ht="12.75" customHeight="1">
      <c r="A218" s="53" t="str">
        <f>IF(H217="","",IF(Schedule!roundOpt,IF(OR(A217&gt;=Schedule!nper,ROUND(H217,2)&lt;=0),"",A217+1),IF(OR(A217&gt;=Schedule!nper,H217&lt;=0),"",A217+1)))</f>
        <v/>
      </c>
      <c r="B218" s="54" t="str">
        <f>IF(A218="","",IF(Schedule!periods_per_year=26,IF(A218=1,Schedule!fpdate,B217+14),IF(Schedule!periods_per_year=52,IF(A218=1,Schedule!fpdate,B217+7),IF(Schedule!periods_per_year=24,IF(A218=1,Schedule!fpdate,IF(Schedule!fpdate=EOMONTH(Schedule!fpdate,0),IF(ISODD(A218),EOMONTH(EDATE(Schedule!fpdate,(A218-1)/2),0),EDATE(DATE(YEAR(Schedule!fpdate),MONTH(Schedule!fpdate)+1,15),(A218-1)/2)),IF(DAY(Schedule!fpdate)=15,IF(ISODD(A218),EDATE(Schedule!fpdate,(A218-1)/2),EOMONTH(EDATE(Schedule!fpdate,(A218-1)/2),0)),IF(DAY(Schedule!fpdate)&lt;=14,IF(ISODD(A218),EDATE(Schedule!fpdate,(A218-1)/2),EDATE(MIN(Schedule!fpdate+15,EOMONTH(Schedule!fpdate,0)),(A218-1)/2)),EDATE(IF(ISODD(A218),Schedule!fpdate,Schedule!fpdate-15),A218/2))))),IF(A218=1,Schedule!fpdate,EDATE(Schedule!fpdate,Schedule!months_per_period*(A218-1)))))))</f>
        <v/>
      </c>
      <c r="C218" s="55" t="str">
        <f>IF(A218="","",IF(Schedule!roundOpt,IF(OR(A218=Schedule!nper,Schedule!payment&gt;ROUND((1+Schedule!rate)*H217,2)),ROUND((1+Schedule!rate)*H217,2),Schedule!payment),IF(OR(A218=Schedule!nper,Schedule!payment&gt;(1+Schedule!rate)*H217),(1+Schedule!rate)*H217,Schedule!payment)))</f>
        <v/>
      </c>
      <c r="D218" s="58"/>
      <c r="E218" s="57"/>
      <c r="F218" s="57" t="str">
        <f>IF(A218="","",IF(AND(A218=1,Schedule!pmtType=1),0,IF(Schedule!roundOpt,ROUND(Schedule!rate*H217,2),Schedule!rate*H217)))</f>
        <v/>
      </c>
      <c r="G218" s="57" t="str">
        <f t="shared" si="7"/>
        <v/>
      </c>
      <c r="H218" s="57" t="str">
        <f t="shared" si="8"/>
        <v/>
      </c>
    </row>
    <row r="219" ht="12.75" customHeight="1">
      <c r="A219" s="53" t="str">
        <f>IF(H218="","",IF(Schedule!roundOpt,IF(OR(A218&gt;=Schedule!nper,ROUND(H218,2)&lt;=0),"",A218+1),IF(OR(A218&gt;=Schedule!nper,H218&lt;=0),"",A218+1)))</f>
        <v/>
      </c>
      <c r="B219" s="54" t="str">
        <f>IF(A219="","",IF(Schedule!periods_per_year=26,IF(A219=1,Schedule!fpdate,B218+14),IF(Schedule!periods_per_year=52,IF(A219=1,Schedule!fpdate,B218+7),IF(Schedule!periods_per_year=24,IF(A219=1,Schedule!fpdate,IF(Schedule!fpdate=EOMONTH(Schedule!fpdate,0),IF(ISODD(A219),EOMONTH(EDATE(Schedule!fpdate,(A219-1)/2),0),EDATE(DATE(YEAR(Schedule!fpdate),MONTH(Schedule!fpdate)+1,15),(A219-1)/2)),IF(DAY(Schedule!fpdate)=15,IF(ISODD(A219),EDATE(Schedule!fpdate,(A219-1)/2),EOMONTH(EDATE(Schedule!fpdate,(A219-1)/2),0)),IF(DAY(Schedule!fpdate)&lt;=14,IF(ISODD(A219),EDATE(Schedule!fpdate,(A219-1)/2),EDATE(MIN(Schedule!fpdate+15,EOMONTH(Schedule!fpdate,0)),(A219-1)/2)),EDATE(IF(ISODD(A219),Schedule!fpdate,Schedule!fpdate-15),A219/2))))),IF(A219=1,Schedule!fpdate,EDATE(Schedule!fpdate,Schedule!months_per_period*(A219-1)))))))</f>
        <v/>
      </c>
      <c r="C219" s="55" t="str">
        <f>IF(A219="","",IF(Schedule!roundOpt,IF(OR(A219=Schedule!nper,Schedule!payment&gt;ROUND((1+Schedule!rate)*H218,2)),ROUND((1+Schedule!rate)*H218,2),Schedule!payment),IF(OR(A219=Schedule!nper,Schedule!payment&gt;(1+Schedule!rate)*H218),(1+Schedule!rate)*H218,Schedule!payment)))</f>
        <v/>
      </c>
      <c r="D219" s="58"/>
      <c r="E219" s="57"/>
      <c r="F219" s="57" t="str">
        <f>IF(A219="","",IF(AND(A219=1,Schedule!pmtType=1),0,IF(Schedule!roundOpt,ROUND(Schedule!rate*H218,2),Schedule!rate*H218)))</f>
        <v/>
      </c>
      <c r="G219" s="57" t="str">
        <f t="shared" si="7"/>
        <v/>
      </c>
      <c r="H219" s="57" t="str">
        <f t="shared" si="8"/>
        <v/>
      </c>
    </row>
    <row r="220" ht="12.75" customHeight="1">
      <c r="A220" s="53" t="str">
        <f>IF(H219="","",IF(Schedule!roundOpt,IF(OR(A219&gt;=Schedule!nper,ROUND(H219,2)&lt;=0),"",A219+1),IF(OR(A219&gt;=Schedule!nper,H219&lt;=0),"",A219+1)))</f>
        <v/>
      </c>
      <c r="B220" s="54" t="str">
        <f>IF(A220="","",IF(Schedule!periods_per_year=26,IF(A220=1,Schedule!fpdate,B219+14),IF(Schedule!periods_per_year=52,IF(A220=1,Schedule!fpdate,B219+7),IF(Schedule!periods_per_year=24,IF(A220=1,Schedule!fpdate,IF(Schedule!fpdate=EOMONTH(Schedule!fpdate,0),IF(ISODD(A220),EOMONTH(EDATE(Schedule!fpdate,(A220-1)/2),0),EDATE(DATE(YEAR(Schedule!fpdate),MONTH(Schedule!fpdate)+1,15),(A220-1)/2)),IF(DAY(Schedule!fpdate)=15,IF(ISODD(A220),EDATE(Schedule!fpdate,(A220-1)/2),EOMONTH(EDATE(Schedule!fpdate,(A220-1)/2),0)),IF(DAY(Schedule!fpdate)&lt;=14,IF(ISODD(A220),EDATE(Schedule!fpdate,(A220-1)/2),EDATE(MIN(Schedule!fpdate+15,EOMONTH(Schedule!fpdate,0)),(A220-1)/2)),EDATE(IF(ISODD(A220),Schedule!fpdate,Schedule!fpdate-15),A220/2))))),IF(A220=1,Schedule!fpdate,EDATE(Schedule!fpdate,Schedule!months_per_period*(A220-1)))))))</f>
        <v/>
      </c>
      <c r="C220" s="55" t="str">
        <f>IF(A220="","",IF(Schedule!roundOpt,IF(OR(A220=Schedule!nper,Schedule!payment&gt;ROUND((1+Schedule!rate)*H219,2)),ROUND((1+Schedule!rate)*H219,2),Schedule!payment),IF(OR(A220=Schedule!nper,Schedule!payment&gt;(1+Schedule!rate)*H219),(1+Schedule!rate)*H219,Schedule!payment)))</f>
        <v/>
      </c>
      <c r="D220" s="58"/>
      <c r="E220" s="57"/>
      <c r="F220" s="57" t="str">
        <f>IF(A220="","",IF(AND(A220=1,Schedule!pmtType=1),0,IF(Schedule!roundOpt,ROUND(Schedule!rate*H219,2),Schedule!rate*H219)))</f>
        <v/>
      </c>
      <c r="G220" s="57" t="str">
        <f t="shared" si="7"/>
        <v/>
      </c>
      <c r="H220" s="57" t="str">
        <f t="shared" si="8"/>
        <v/>
      </c>
    </row>
    <row r="221" ht="12.75" customHeight="1">
      <c r="A221" s="53" t="str">
        <f>IF(H220="","",IF(Schedule!roundOpt,IF(OR(A220&gt;=Schedule!nper,ROUND(H220,2)&lt;=0),"",A220+1),IF(OR(A220&gt;=Schedule!nper,H220&lt;=0),"",A220+1)))</f>
        <v/>
      </c>
      <c r="B221" s="54" t="str">
        <f>IF(A221="","",IF(Schedule!periods_per_year=26,IF(A221=1,Schedule!fpdate,B220+14),IF(Schedule!periods_per_year=52,IF(A221=1,Schedule!fpdate,B220+7),IF(Schedule!periods_per_year=24,IF(A221=1,Schedule!fpdate,IF(Schedule!fpdate=EOMONTH(Schedule!fpdate,0),IF(ISODD(A221),EOMONTH(EDATE(Schedule!fpdate,(A221-1)/2),0),EDATE(DATE(YEAR(Schedule!fpdate),MONTH(Schedule!fpdate)+1,15),(A221-1)/2)),IF(DAY(Schedule!fpdate)=15,IF(ISODD(A221),EDATE(Schedule!fpdate,(A221-1)/2),EOMONTH(EDATE(Schedule!fpdate,(A221-1)/2),0)),IF(DAY(Schedule!fpdate)&lt;=14,IF(ISODD(A221),EDATE(Schedule!fpdate,(A221-1)/2),EDATE(MIN(Schedule!fpdate+15,EOMONTH(Schedule!fpdate,0)),(A221-1)/2)),EDATE(IF(ISODD(A221),Schedule!fpdate,Schedule!fpdate-15),A221/2))))),IF(A221=1,Schedule!fpdate,EDATE(Schedule!fpdate,Schedule!months_per_period*(A221-1)))))))</f>
        <v/>
      </c>
      <c r="C221" s="55" t="str">
        <f>IF(A221="","",IF(Schedule!roundOpt,IF(OR(A221=Schedule!nper,Schedule!payment&gt;ROUND((1+Schedule!rate)*H220,2)),ROUND((1+Schedule!rate)*H220,2),Schedule!payment),IF(OR(A221=Schedule!nper,Schedule!payment&gt;(1+Schedule!rate)*H220),(1+Schedule!rate)*H220,Schedule!payment)))</f>
        <v/>
      </c>
      <c r="D221" s="58"/>
      <c r="E221" s="57"/>
      <c r="F221" s="57" t="str">
        <f>IF(A221="","",IF(AND(A221=1,Schedule!pmtType=1),0,IF(Schedule!roundOpt,ROUND(Schedule!rate*H220,2),Schedule!rate*H220)))</f>
        <v/>
      </c>
      <c r="G221" s="57" t="str">
        <f t="shared" si="7"/>
        <v/>
      </c>
      <c r="H221" s="57" t="str">
        <f t="shared" si="8"/>
        <v/>
      </c>
    </row>
    <row r="222" ht="12.75" customHeight="1">
      <c r="A222" s="53" t="str">
        <f>IF(H221="","",IF(Schedule!roundOpt,IF(OR(A221&gt;=Schedule!nper,ROUND(H221,2)&lt;=0),"",A221+1),IF(OR(A221&gt;=Schedule!nper,H221&lt;=0),"",A221+1)))</f>
        <v/>
      </c>
      <c r="B222" s="54" t="str">
        <f>IF(A222="","",IF(Schedule!periods_per_year=26,IF(A222=1,Schedule!fpdate,B221+14),IF(Schedule!periods_per_year=52,IF(A222=1,Schedule!fpdate,B221+7),IF(Schedule!periods_per_year=24,IF(A222=1,Schedule!fpdate,IF(Schedule!fpdate=EOMONTH(Schedule!fpdate,0),IF(ISODD(A222),EOMONTH(EDATE(Schedule!fpdate,(A222-1)/2),0),EDATE(DATE(YEAR(Schedule!fpdate),MONTH(Schedule!fpdate)+1,15),(A222-1)/2)),IF(DAY(Schedule!fpdate)=15,IF(ISODD(A222),EDATE(Schedule!fpdate,(A222-1)/2),EOMONTH(EDATE(Schedule!fpdate,(A222-1)/2),0)),IF(DAY(Schedule!fpdate)&lt;=14,IF(ISODD(A222),EDATE(Schedule!fpdate,(A222-1)/2),EDATE(MIN(Schedule!fpdate+15,EOMONTH(Schedule!fpdate,0)),(A222-1)/2)),EDATE(IF(ISODD(A222),Schedule!fpdate,Schedule!fpdate-15),A222/2))))),IF(A222=1,Schedule!fpdate,EDATE(Schedule!fpdate,Schedule!months_per_period*(A222-1)))))))</f>
        <v/>
      </c>
      <c r="C222" s="55" t="str">
        <f>IF(A222="","",IF(Schedule!roundOpt,IF(OR(A222=Schedule!nper,Schedule!payment&gt;ROUND((1+Schedule!rate)*H221,2)),ROUND((1+Schedule!rate)*H221,2),Schedule!payment),IF(OR(A222=Schedule!nper,Schedule!payment&gt;(1+Schedule!rate)*H221),(1+Schedule!rate)*H221,Schedule!payment)))</f>
        <v/>
      </c>
      <c r="D222" s="58"/>
      <c r="E222" s="57"/>
      <c r="F222" s="57" t="str">
        <f>IF(A222="","",IF(AND(A222=1,Schedule!pmtType=1),0,IF(Schedule!roundOpt,ROUND(Schedule!rate*H221,2),Schedule!rate*H221)))</f>
        <v/>
      </c>
      <c r="G222" s="57" t="str">
        <f t="shared" si="7"/>
        <v/>
      </c>
      <c r="H222" s="57" t="str">
        <f t="shared" si="8"/>
        <v/>
      </c>
    </row>
    <row r="223" ht="12.75" customHeight="1">
      <c r="A223" s="53" t="str">
        <f>IF(H222="","",IF(Schedule!roundOpt,IF(OR(A222&gt;=Schedule!nper,ROUND(H222,2)&lt;=0),"",A222+1),IF(OR(A222&gt;=Schedule!nper,H222&lt;=0),"",A222+1)))</f>
        <v/>
      </c>
      <c r="B223" s="54" t="str">
        <f>IF(A223="","",IF(Schedule!periods_per_year=26,IF(A223=1,Schedule!fpdate,B222+14),IF(Schedule!periods_per_year=52,IF(A223=1,Schedule!fpdate,B222+7),IF(Schedule!periods_per_year=24,IF(A223=1,Schedule!fpdate,IF(Schedule!fpdate=EOMONTH(Schedule!fpdate,0),IF(ISODD(A223),EOMONTH(EDATE(Schedule!fpdate,(A223-1)/2),0),EDATE(DATE(YEAR(Schedule!fpdate),MONTH(Schedule!fpdate)+1,15),(A223-1)/2)),IF(DAY(Schedule!fpdate)=15,IF(ISODD(A223),EDATE(Schedule!fpdate,(A223-1)/2),EOMONTH(EDATE(Schedule!fpdate,(A223-1)/2),0)),IF(DAY(Schedule!fpdate)&lt;=14,IF(ISODD(A223),EDATE(Schedule!fpdate,(A223-1)/2),EDATE(MIN(Schedule!fpdate+15,EOMONTH(Schedule!fpdate,0)),(A223-1)/2)),EDATE(IF(ISODD(A223),Schedule!fpdate,Schedule!fpdate-15),A223/2))))),IF(A223=1,Schedule!fpdate,EDATE(Schedule!fpdate,Schedule!months_per_period*(A223-1)))))))</f>
        <v/>
      </c>
      <c r="C223" s="55" t="str">
        <f>IF(A223="","",IF(Schedule!roundOpt,IF(OR(A223=Schedule!nper,Schedule!payment&gt;ROUND((1+Schedule!rate)*H222,2)),ROUND((1+Schedule!rate)*H222,2),Schedule!payment),IF(OR(A223=Schedule!nper,Schedule!payment&gt;(1+Schedule!rate)*H222),(1+Schedule!rate)*H222,Schedule!payment)))</f>
        <v/>
      </c>
      <c r="D223" s="58"/>
      <c r="E223" s="57"/>
      <c r="F223" s="57" t="str">
        <f>IF(A223="","",IF(AND(A223=1,Schedule!pmtType=1),0,IF(Schedule!roundOpt,ROUND(Schedule!rate*H222,2),Schedule!rate*H222)))</f>
        <v/>
      </c>
      <c r="G223" s="57" t="str">
        <f t="shared" si="7"/>
        <v/>
      </c>
      <c r="H223" s="57" t="str">
        <f t="shared" si="8"/>
        <v/>
      </c>
    </row>
    <row r="224" ht="12.75" customHeight="1">
      <c r="A224" s="53" t="str">
        <f>IF(H223="","",IF(Schedule!roundOpt,IF(OR(A223&gt;=Schedule!nper,ROUND(H223,2)&lt;=0),"",A223+1),IF(OR(A223&gt;=Schedule!nper,H223&lt;=0),"",A223+1)))</f>
        <v/>
      </c>
      <c r="B224" s="54" t="str">
        <f>IF(A224="","",IF(Schedule!periods_per_year=26,IF(A224=1,Schedule!fpdate,B223+14),IF(Schedule!periods_per_year=52,IF(A224=1,Schedule!fpdate,B223+7),IF(Schedule!periods_per_year=24,IF(A224=1,Schedule!fpdate,IF(Schedule!fpdate=EOMONTH(Schedule!fpdate,0),IF(ISODD(A224),EOMONTH(EDATE(Schedule!fpdate,(A224-1)/2),0),EDATE(DATE(YEAR(Schedule!fpdate),MONTH(Schedule!fpdate)+1,15),(A224-1)/2)),IF(DAY(Schedule!fpdate)=15,IF(ISODD(A224),EDATE(Schedule!fpdate,(A224-1)/2),EOMONTH(EDATE(Schedule!fpdate,(A224-1)/2),0)),IF(DAY(Schedule!fpdate)&lt;=14,IF(ISODD(A224),EDATE(Schedule!fpdate,(A224-1)/2),EDATE(MIN(Schedule!fpdate+15,EOMONTH(Schedule!fpdate,0)),(A224-1)/2)),EDATE(IF(ISODD(A224),Schedule!fpdate,Schedule!fpdate-15),A224/2))))),IF(A224=1,Schedule!fpdate,EDATE(Schedule!fpdate,Schedule!months_per_period*(A224-1)))))))</f>
        <v/>
      </c>
      <c r="C224" s="55" t="str">
        <f>IF(A224="","",IF(Schedule!roundOpt,IF(OR(A224=Schedule!nper,Schedule!payment&gt;ROUND((1+Schedule!rate)*H223,2)),ROUND((1+Schedule!rate)*H223,2),Schedule!payment),IF(OR(A224=Schedule!nper,Schedule!payment&gt;(1+Schedule!rate)*H223),(1+Schedule!rate)*H223,Schedule!payment)))</f>
        <v/>
      </c>
      <c r="D224" s="58"/>
      <c r="E224" s="57"/>
      <c r="F224" s="57" t="str">
        <f>IF(A224="","",IF(AND(A224=1,Schedule!pmtType=1),0,IF(Schedule!roundOpt,ROUND(Schedule!rate*H223,2),Schedule!rate*H223)))</f>
        <v/>
      </c>
      <c r="G224" s="57" t="str">
        <f t="shared" si="7"/>
        <v/>
      </c>
      <c r="H224" s="57" t="str">
        <f t="shared" si="8"/>
        <v/>
      </c>
    </row>
    <row r="225" ht="12.75" customHeight="1">
      <c r="A225" s="53" t="str">
        <f>IF(H224="","",IF(Schedule!roundOpt,IF(OR(A224&gt;=Schedule!nper,ROUND(H224,2)&lt;=0),"",A224+1),IF(OR(A224&gt;=Schedule!nper,H224&lt;=0),"",A224+1)))</f>
        <v/>
      </c>
      <c r="B225" s="54" t="str">
        <f>IF(A225="","",IF(Schedule!periods_per_year=26,IF(A225=1,Schedule!fpdate,B224+14),IF(Schedule!periods_per_year=52,IF(A225=1,Schedule!fpdate,B224+7),IF(Schedule!periods_per_year=24,IF(A225=1,Schedule!fpdate,IF(Schedule!fpdate=EOMONTH(Schedule!fpdate,0),IF(ISODD(A225),EOMONTH(EDATE(Schedule!fpdate,(A225-1)/2),0),EDATE(DATE(YEAR(Schedule!fpdate),MONTH(Schedule!fpdate)+1,15),(A225-1)/2)),IF(DAY(Schedule!fpdate)=15,IF(ISODD(A225),EDATE(Schedule!fpdate,(A225-1)/2),EOMONTH(EDATE(Schedule!fpdate,(A225-1)/2),0)),IF(DAY(Schedule!fpdate)&lt;=14,IF(ISODD(A225),EDATE(Schedule!fpdate,(A225-1)/2),EDATE(MIN(Schedule!fpdate+15,EOMONTH(Schedule!fpdate,0)),(A225-1)/2)),EDATE(IF(ISODD(A225),Schedule!fpdate,Schedule!fpdate-15),A225/2))))),IF(A225=1,Schedule!fpdate,EDATE(Schedule!fpdate,Schedule!months_per_period*(A225-1)))))))</f>
        <v/>
      </c>
      <c r="C225" s="55" t="str">
        <f>IF(A225="","",IF(Schedule!roundOpt,IF(OR(A225=Schedule!nper,Schedule!payment&gt;ROUND((1+Schedule!rate)*H224,2)),ROUND((1+Schedule!rate)*H224,2),Schedule!payment),IF(OR(A225=Schedule!nper,Schedule!payment&gt;(1+Schedule!rate)*H224),(1+Schedule!rate)*H224,Schedule!payment)))</f>
        <v/>
      </c>
      <c r="D225" s="58"/>
      <c r="E225" s="57"/>
      <c r="F225" s="57" t="str">
        <f>IF(A225="","",IF(AND(A225=1,Schedule!pmtType=1),0,IF(Schedule!roundOpt,ROUND(Schedule!rate*H224,2),Schedule!rate*H224)))</f>
        <v/>
      </c>
      <c r="G225" s="57" t="str">
        <f t="shared" si="7"/>
        <v/>
      </c>
      <c r="H225" s="57" t="str">
        <f t="shared" si="8"/>
        <v/>
      </c>
    </row>
    <row r="226" ht="12.75" customHeight="1">
      <c r="A226" s="53" t="str">
        <f>IF(H225="","",IF(Schedule!roundOpt,IF(OR(A225&gt;=Schedule!nper,ROUND(H225,2)&lt;=0),"",A225+1),IF(OR(A225&gt;=Schedule!nper,H225&lt;=0),"",A225+1)))</f>
        <v/>
      </c>
      <c r="B226" s="54" t="str">
        <f>IF(A226="","",IF(Schedule!periods_per_year=26,IF(A226=1,Schedule!fpdate,B225+14),IF(Schedule!periods_per_year=52,IF(A226=1,Schedule!fpdate,B225+7),IF(Schedule!periods_per_year=24,IF(A226=1,Schedule!fpdate,IF(Schedule!fpdate=EOMONTH(Schedule!fpdate,0),IF(ISODD(A226),EOMONTH(EDATE(Schedule!fpdate,(A226-1)/2),0),EDATE(DATE(YEAR(Schedule!fpdate),MONTH(Schedule!fpdate)+1,15),(A226-1)/2)),IF(DAY(Schedule!fpdate)=15,IF(ISODD(A226),EDATE(Schedule!fpdate,(A226-1)/2),EOMONTH(EDATE(Schedule!fpdate,(A226-1)/2),0)),IF(DAY(Schedule!fpdate)&lt;=14,IF(ISODD(A226),EDATE(Schedule!fpdate,(A226-1)/2),EDATE(MIN(Schedule!fpdate+15,EOMONTH(Schedule!fpdate,0)),(A226-1)/2)),EDATE(IF(ISODD(A226),Schedule!fpdate,Schedule!fpdate-15),A226/2))))),IF(A226=1,Schedule!fpdate,EDATE(Schedule!fpdate,Schedule!months_per_period*(A226-1)))))))</f>
        <v/>
      </c>
      <c r="C226" s="55" t="str">
        <f>IF(A226="","",IF(Schedule!roundOpt,IF(OR(A226=Schedule!nper,Schedule!payment&gt;ROUND((1+Schedule!rate)*H225,2)),ROUND((1+Schedule!rate)*H225,2),Schedule!payment),IF(OR(A226=Schedule!nper,Schedule!payment&gt;(1+Schedule!rate)*H225),(1+Schedule!rate)*H225,Schedule!payment)))</f>
        <v/>
      </c>
      <c r="D226" s="58"/>
      <c r="E226" s="57"/>
      <c r="F226" s="57" t="str">
        <f>IF(A226="","",IF(AND(A226=1,Schedule!pmtType=1),0,IF(Schedule!roundOpt,ROUND(Schedule!rate*H225,2),Schedule!rate*H225)))</f>
        <v/>
      </c>
      <c r="G226" s="57" t="str">
        <f t="shared" si="7"/>
        <v/>
      </c>
      <c r="H226" s="57" t="str">
        <f t="shared" si="8"/>
        <v/>
      </c>
    </row>
    <row r="227" ht="12.75" customHeight="1">
      <c r="A227" s="53" t="str">
        <f>IF(H226="","",IF(Schedule!roundOpt,IF(OR(A226&gt;=Schedule!nper,ROUND(H226,2)&lt;=0),"",A226+1),IF(OR(A226&gt;=Schedule!nper,H226&lt;=0),"",A226+1)))</f>
        <v/>
      </c>
      <c r="B227" s="54" t="str">
        <f>IF(A227="","",IF(Schedule!periods_per_year=26,IF(A227=1,Schedule!fpdate,B226+14),IF(Schedule!periods_per_year=52,IF(A227=1,Schedule!fpdate,B226+7),IF(Schedule!periods_per_year=24,IF(A227=1,Schedule!fpdate,IF(Schedule!fpdate=EOMONTH(Schedule!fpdate,0),IF(ISODD(A227),EOMONTH(EDATE(Schedule!fpdate,(A227-1)/2),0),EDATE(DATE(YEAR(Schedule!fpdate),MONTH(Schedule!fpdate)+1,15),(A227-1)/2)),IF(DAY(Schedule!fpdate)=15,IF(ISODD(A227),EDATE(Schedule!fpdate,(A227-1)/2),EOMONTH(EDATE(Schedule!fpdate,(A227-1)/2),0)),IF(DAY(Schedule!fpdate)&lt;=14,IF(ISODD(A227),EDATE(Schedule!fpdate,(A227-1)/2),EDATE(MIN(Schedule!fpdate+15,EOMONTH(Schedule!fpdate,0)),(A227-1)/2)),EDATE(IF(ISODD(A227),Schedule!fpdate,Schedule!fpdate-15),A227/2))))),IF(A227=1,Schedule!fpdate,EDATE(Schedule!fpdate,Schedule!months_per_period*(A227-1)))))))</f>
        <v/>
      </c>
      <c r="C227" s="55" t="str">
        <f>IF(A227="","",IF(Schedule!roundOpt,IF(OR(A227=Schedule!nper,Schedule!payment&gt;ROUND((1+Schedule!rate)*H226,2)),ROUND((1+Schedule!rate)*H226,2),Schedule!payment),IF(OR(A227=Schedule!nper,Schedule!payment&gt;(1+Schedule!rate)*H226),(1+Schedule!rate)*H226,Schedule!payment)))</f>
        <v/>
      </c>
      <c r="D227" s="58"/>
      <c r="E227" s="57"/>
      <c r="F227" s="57" t="str">
        <f>IF(A227="","",IF(AND(A227=1,Schedule!pmtType=1),0,IF(Schedule!roundOpt,ROUND(Schedule!rate*H226,2),Schedule!rate*H226)))</f>
        <v/>
      </c>
      <c r="G227" s="57" t="str">
        <f t="shared" si="7"/>
        <v/>
      </c>
      <c r="H227" s="57" t="str">
        <f t="shared" si="8"/>
        <v/>
      </c>
    </row>
    <row r="228" ht="12.75" customHeight="1">
      <c r="A228" s="53" t="str">
        <f>IF(H227="","",IF(Schedule!roundOpt,IF(OR(A227&gt;=Schedule!nper,ROUND(H227,2)&lt;=0),"",A227+1),IF(OR(A227&gt;=Schedule!nper,H227&lt;=0),"",A227+1)))</f>
        <v/>
      </c>
      <c r="B228" s="54" t="str">
        <f>IF(A228="","",IF(Schedule!periods_per_year=26,IF(A228=1,Schedule!fpdate,B227+14),IF(Schedule!periods_per_year=52,IF(A228=1,Schedule!fpdate,B227+7),IF(Schedule!periods_per_year=24,IF(A228=1,Schedule!fpdate,IF(Schedule!fpdate=EOMONTH(Schedule!fpdate,0),IF(ISODD(A228),EOMONTH(EDATE(Schedule!fpdate,(A228-1)/2),0),EDATE(DATE(YEAR(Schedule!fpdate),MONTH(Schedule!fpdate)+1,15),(A228-1)/2)),IF(DAY(Schedule!fpdate)=15,IF(ISODD(A228),EDATE(Schedule!fpdate,(A228-1)/2),EOMONTH(EDATE(Schedule!fpdate,(A228-1)/2),0)),IF(DAY(Schedule!fpdate)&lt;=14,IF(ISODD(A228),EDATE(Schedule!fpdate,(A228-1)/2),EDATE(MIN(Schedule!fpdate+15,EOMONTH(Schedule!fpdate,0)),(A228-1)/2)),EDATE(IF(ISODD(A228),Schedule!fpdate,Schedule!fpdate-15),A228/2))))),IF(A228=1,Schedule!fpdate,EDATE(Schedule!fpdate,Schedule!months_per_period*(A228-1)))))))</f>
        <v/>
      </c>
      <c r="C228" s="55" t="str">
        <f>IF(A228="","",IF(Schedule!roundOpt,IF(OR(A228=Schedule!nper,Schedule!payment&gt;ROUND((1+Schedule!rate)*H227,2)),ROUND((1+Schedule!rate)*H227,2),Schedule!payment),IF(OR(A228=Schedule!nper,Schedule!payment&gt;(1+Schedule!rate)*H227),(1+Schedule!rate)*H227,Schedule!payment)))</f>
        <v/>
      </c>
      <c r="D228" s="58"/>
      <c r="E228" s="57"/>
      <c r="F228" s="57" t="str">
        <f>IF(A228="","",IF(AND(A228=1,Schedule!pmtType=1),0,IF(Schedule!roundOpt,ROUND(Schedule!rate*H227,2),Schedule!rate*H227)))</f>
        <v/>
      </c>
      <c r="G228" s="57" t="str">
        <f t="shared" si="7"/>
        <v/>
      </c>
      <c r="H228" s="57" t="str">
        <f t="shared" si="8"/>
        <v/>
      </c>
    </row>
    <row r="229" ht="12.75" customHeight="1">
      <c r="A229" s="53" t="str">
        <f>IF(H228="","",IF(Schedule!roundOpt,IF(OR(A228&gt;=Schedule!nper,ROUND(H228,2)&lt;=0),"",A228+1),IF(OR(A228&gt;=Schedule!nper,H228&lt;=0),"",A228+1)))</f>
        <v/>
      </c>
      <c r="B229" s="54" t="str">
        <f>IF(A229="","",IF(Schedule!periods_per_year=26,IF(A229=1,Schedule!fpdate,B228+14),IF(Schedule!periods_per_year=52,IF(A229=1,Schedule!fpdate,B228+7),IF(Schedule!periods_per_year=24,IF(A229=1,Schedule!fpdate,IF(Schedule!fpdate=EOMONTH(Schedule!fpdate,0),IF(ISODD(A229),EOMONTH(EDATE(Schedule!fpdate,(A229-1)/2),0),EDATE(DATE(YEAR(Schedule!fpdate),MONTH(Schedule!fpdate)+1,15),(A229-1)/2)),IF(DAY(Schedule!fpdate)=15,IF(ISODD(A229),EDATE(Schedule!fpdate,(A229-1)/2),EOMONTH(EDATE(Schedule!fpdate,(A229-1)/2),0)),IF(DAY(Schedule!fpdate)&lt;=14,IF(ISODD(A229),EDATE(Schedule!fpdate,(A229-1)/2),EDATE(MIN(Schedule!fpdate+15,EOMONTH(Schedule!fpdate,0)),(A229-1)/2)),EDATE(IF(ISODD(A229),Schedule!fpdate,Schedule!fpdate-15),A229/2))))),IF(A229=1,Schedule!fpdate,EDATE(Schedule!fpdate,Schedule!months_per_period*(A229-1)))))))</f>
        <v/>
      </c>
      <c r="C229" s="55" t="str">
        <f>IF(A229="","",IF(Schedule!roundOpt,IF(OR(A229=Schedule!nper,Schedule!payment&gt;ROUND((1+Schedule!rate)*H228,2)),ROUND((1+Schedule!rate)*H228,2),Schedule!payment),IF(OR(A229=Schedule!nper,Schedule!payment&gt;(1+Schedule!rate)*H228),(1+Schedule!rate)*H228,Schedule!payment)))</f>
        <v/>
      </c>
      <c r="D229" s="58"/>
      <c r="E229" s="57"/>
      <c r="F229" s="57" t="str">
        <f>IF(A229="","",IF(AND(A229=1,Schedule!pmtType=1),0,IF(Schedule!roundOpt,ROUND(Schedule!rate*H228,2),Schedule!rate*H228)))</f>
        <v/>
      </c>
      <c r="G229" s="57" t="str">
        <f t="shared" si="7"/>
        <v/>
      </c>
      <c r="H229" s="57" t="str">
        <f t="shared" si="8"/>
        <v/>
      </c>
    </row>
    <row r="230" ht="12.75" customHeight="1">
      <c r="A230" s="53" t="str">
        <f>IF(H229="","",IF(Schedule!roundOpt,IF(OR(A229&gt;=Schedule!nper,ROUND(H229,2)&lt;=0),"",A229+1),IF(OR(A229&gt;=Schedule!nper,H229&lt;=0),"",A229+1)))</f>
        <v/>
      </c>
      <c r="B230" s="54" t="str">
        <f>IF(A230="","",IF(Schedule!periods_per_year=26,IF(A230=1,Schedule!fpdate,B229+14),IF(Schedule!periods_per_year=52,IF(A230=1,Schedule!fpdate,B229+7),IF(Schedule!periods_per_year=24,IF(A230=1,Schedule!fpdate,IF(Schedule!fpdate=EOMONTH(Schedule!fpdate,0),IF(ISODD(A230),EOMONTH(EDATE(Schedule!fpdate,(A230-1)/2),0),EDATE(DATE(YEAR(Schedule!fpdate),MONTH(Schedule!fpdate)+1,15),(A230-1)/2)),IF(DAY(Schedule!fpdate)=15,IF(ISODD(A230),EDATE(Schedule!fpdate,(A230-1)/2),EOMONTH(EDATE(Schedule!fpdate,(A230-1)/2),0)),IF(DAY(Schedule!fpdate)&lt;=14,IF(ISODD(A230),EDATE(Schedule!fpdate,(A230-1)/2),EDATE(MIN(Schedule!fpdate+15,EOMONTH(Schedule!fpdate,0)),(A230-1)/2)),EDATE(IF(ISODD(A230),Schedule!fpdate,Schedule!fpdate-15),A230/2))))),IF(A230=1,Schedule!fpdate,EDATE(Schedule!fpdate,Schedule!months_per_period*(A230-1)))))))</f>
        <v/>
      </c>
      <c r="C230" s="55" t="str">
        <f>IF(A230="","",IF(Schedule!roundOpt,IF(OR(A230=Schedule!nper,Schedule!payment&gt;ROUND((1+Schedule!rate)*H229,2)),ROUND((1+Schedule!rate)*H229,2),Schedule!payment),IF(OR(A230=Schedule!nper,Schedule!payment&gt;(1+Schedule!rate)*H229),(1+Schedule!rate)*H229,Schedule!payment)))</f>
        <v/>
      </c>
      <c r="D230" s="58"/>
      <c r="E230" s="57"/>
      <c r="F230" s="57" t="str">
        <f>IF(A230="","",IF(AND(A230=1,Schedule!pmtType=1),0,IF(Schedule!roundOpt,ROUND(Schedule!rate*H229,2),Schedule!rate*H229)))</f>
        <v/>
      </c>
      <c r="G230" s="57" t="str">
        <f t="shared" si="7"/>
        <v/>
      </c>
      <c r="H230" s="57" t="str">
        <f t="shared" si="8"/>
        <v/>
      </c>
    </row>
    <row r="231" ht="12.75" customHeight="1">
      <c r="A231" s="53" t="str">
        <f>IF(H230="","",IF(Schedule!roundOpt,IF(OR(A230&gt;=Schedule!nper,ROUND(H230,2)&lt;=0),"",A230+1),IF(OR(A230&gt;=Schedule!nper,H230&lt;=0),"",A230+1)))</f>
        <v/>
      </c>
      <c r="B231" s="54" t="str">
        <f>IF(A231="","",IF(Schedule!periods_per_year=26,IF(A231=1,Schedule!fpdate,B230+14),IF(Schedule!periods_per_year=52,IF(A231=1,Schedule!fpdate,B230+7),IF(Schedule!periods_per_year=24,IF(A231=1,Schedule!fpdate,IF(Schedule!fpdate=EOMONTH(Schedule!fpdate,0),IF(ISODD(A231),EOMONTH(EDATE(Schedule!fpdate,(A231-1)/2),0),EDATE(DATE(YEAR(Schedule!fpdate),MONTH(Schedule!fpdate)+1,15),(A231-1)/2)),IF(DAY(Schedule!fpdate)=15,IF(ISODD(A231),EDATE(Schedule!fpdate,(A231-1)/2),EOMONTH(EDATE(Schedule!fpdate,(A231-1)/2),0)),IF(DAY(Schedule!fpdate)&lt;=14,IF(ISODD(A231),EDATE(Schedule!fpdate,(A231-1)/2),EDATE(MIN(Schedule!fpdate+15,EOMONTH(Schedule!fpdate,0)),(A231-1)/2)),EDATE(IF(ISODD(A231),Schedule!fpdate,Schedule!fpdate-15),A231/2))))),IF(A231=1,Schedule!fpdate,EDATE(Schedule!fpdate,Schedule!months_per_period*(A231-1)))))))</f>
        <v/>
      </c>
      <c r="C231" s="55" t="str">
        <f>IF(A231="","",IF(Schedule!roundOpt,IF(OR(A231=Schedule!nper,Schedule!payment&gt;ROUND((1+Schedule!rate)*H230,2)),ROUND((1+Schedule!rate)*H230,2),Schedule!payment),IF(OR(A231=Schedule!nper,Schedule!payment&gt;(1+Schedule!rate)*H230),(1+Schedule!rate)*H230,Schedule!payment)))</f>
        <v/>
      </c>
      <c r="D231" s="58"/>
      <c r="E231" s="57"/>
      <c r="F231" s="57" t="str">
        <f>IF(A231="","",IF(AND(A231=1,Schedule!pmtType=1),0,IF(Schedule!roundOpt,ROUND(Schedule!rate*H230,2),Schedule!rate*H230)))</f>
        <v/>
      </c>
      <c r="G231" s="57" t="str">
        <f t="shared" si="7"/>
        <v/>
      </c>
      <c r="H231" s="57" t="str">
        <f t="shared" si="8"/>
        <v/>
      </c>
    </row>
    <row r="232" ht="12.75" customHeight="1">
      <c r="A232" s="53" t="str">
        <f>IF(H231="","",IF(Schedule!roundOpt,IF(OR(A231&gt;=Schedule!nper,ROUND(H231,2)&lt;=0),"",A231+1),IF(OR(A231&gt;=Schedule!nper,H231&lt;=0),"",A231+1)))</f>
        <v/>
      </c>
      <c r="B232" s="54" t="str">
        <f>IF(A232="","",IF(Schedule!periods_per_year=26,IF(A232=1,Schedule!fpdate,B231+14),IF(Schedule!periods_per_year=52,IF(A232=1,Schedule!fpdate,B231+7),IF(Schedule!periods_per_year=24,IF(A232=1,Schedule!fpdate,IF(Schedule!fpdate=EOMONTH(Schedule!fpdate,0),IF(ISODD(A232),EOMONTH(EDATE(Schedule!fpdate,(A232-1)/2),0),EDATE(DATE(YEAR(Schedule!fpdate),MONTH(Schedule!fpdate)+1,15),(A232-1)/2)),IF(DAY(Schedule!fpdate)=15,IF(ISODD(A232),EDATE(Schedule!fpdate,(A232-1)/2),EOMONTH(EDATE(Schedule!fpdate,(A232-1)/2),0)),IF(DAY(Schedule!fpdate)&lt;=14,IF(ISODD(A232),EDATE(Schedule!fpdate,(A232-1)/2),EDATE(MIN(Schedule!fpdate+15,EOMONTH(Schedule!fpdate,0)),(A232-1)/2)),EDATE(IF(ISODD(A232),Schedule!fpdate,Schedule!fpdate-15),A232/2))))),IF(A232=1,Schedule!fpdate,EDATE(Schedule!fpdate,Schedule!months_per_period*(A232-1)))))))</f>
        <v/>
      </c>
      <c r="C232" s="55" t="str">
        <f>IF(A232="","",IF(Schedule!roundOpt,IF(OR(A232=Schedule!nper,Schedule!payment&gt;ROUND((1+Schedule!rate)*H231,2)),ROUND((1+Schedule!rate)*H231,2),Schedule!payment),IF(OR(A232=Schedule!nper,Schedule!payment&gt;(1+Schedule!rate)*H231),(1+Schedule!rate)*H231,Schedule!payment)))</f>
        <v/>
      </c>
      <c r="D232" s="58"/>
      <c r="E232" s="57"/>
      <c r="F232" s="57" t="str">
        <f>IF(A232="","",IF(AND(A232=1,Schedule!pmtType=1),0,IF(Schedule!roundOpt,ROUND(Schedule!rate*H231,2),Schedule!rate*H231)))</f>
        <v/>
      </c>
      <c r="G232" s="57" t="str">
        <f t="shared" si="7"/>
        <v/>
      </c>
      <c r="H232" s="57" t="str">
        <f t="shared" si="8"/>
        <v/>
      </c>
    </row>
    <row r="233" ht="12.75" customHeight="1">
      <c r="A233" s="53" t="str">
        <f>IF(H232="","",IF(Schedule!roundOpt,IF(OR(A232&gt;=Schedule!nper,ROUND(H232,2)&lt;=0),"",A232+1),IF(OR(A232&gt;=Schedule!nper,H232&lt;=0),"",A232+1)))</f>
        <v/>
      </c>
      <c r="B233" s="54" t="str">
        <f>IF(A233="","",IF(Schedule!periods_per_year=26,IF(A233=1,Schedule!fpdate,B232+14),IF(Schedule!periods_per_year=52,IF(A233=1,Schedule!fpdate,B232+7),IF(Schedule!periods_per_year=24,IF(A233=1,Schedule!fpdate,IF(Schedule!fpdate=EOMONTH(Schedule!fpdate,0),IF(ISODD(A233),EOMONTH(EDATE(Schedule!fpdate,(A233-1)/2),0),EDATE(DATE(YEAR(Schedule!fpdate),MONTH(Schedule!fpdate)+1,15),(A233-1)/2)),IF(DAY(Schedule!fpdate)=15,IF(ISODD(A233),EDATE(Schedule!fpdate,(A233-1)/2),EOMONTH(EDATE(Schedule!fpdate,(A233-1)/2),0)),IF(DAY(Schedule!fpdate)&lt;=14,IF(ISODD(A233),EDATE(Schedule!fpdate,(A233-1)/2),EDATE(MIN(Schedule!fpdate+15,EOMONTH(Schedule!fpdate,0)),(A233-1)/2)),EDATE(IF(ISODD(A233),Schedule!fpdate,Schedule!fpdate-15),A233/2))))),IF(A233=1,Schedule!fpdate,EDATE(Schedule!fpdate,Schedule!months_per_period*(A233-1)))))))</f>
        <v/>
      </c>
      <c r="C233" s="55" t="str">
        <f>IF(A233="","",IF(Schedule!roundOpt,IF(OR(A233=Schedule!nper,Schedule!payment&gt;ROUND((1+Schedule!rate)*H232,2)),ROUND((1+Schedule!rate)*H232,2),Schedule!payment),IF(OR(A233=Schedule!nper,Schedule!payment&gt;(1+Schedule!rate)*H232),(1+Schedule!rate)*H232,Schedule!payment)))</f>
        <v/>
      </c>
      <c r="D233" s="58"/>
      <c r="E233" s="57"/>
      <c r="F233" s="57" t="str">
        <f>IF(A233="","",IF(AND(A233=1,Schedule!pmtType=1),0,IF(Schedule!roundOpt,ROUND(Schedule!rate*H232,2),Schedule!rate*H232)))</f>
        <v/>
      </c>
      <c r="G233" s="57" t="str">
        <f t="shared" si="7"/>
        <v/>
      </c>
      <c r="H233" s="57" t="str">
        <f t="shared" si="8"/>
        <v/>
      </c>
    </row>
    <row r="234" ht="12.75" customHeight="1">
      <c r="A234" s="53" t="str">
        <f>IF(H233="","",IF(Schedule!roundOpt,IF(OR(A233&gt;=Schedule!nper,ROUND(H233,2)&lt;=0),"",A233+1),IF(OR(A233&gt;=Schedule!nper,H233&lt;=0),"",A233+1)))</f>
        <v/>
      </c>
      <c r="B234" s="54" t="str">
        <f>IF(A234="","",IF(Schedule!periods_per_year=26,IF(A234=1,Schedule!fpdate,B233+14),IF(Schedule!periods_per_year=52,IF(A234=1,Schedule!fpdate,B233+7),IF(Schedule!periods_per_year=24,IF(A234=1,Schedule!fpdate,IF(Schedule!fpdate=EOMONTH(Schedule!fpdate,0),IF(ISODD(A234),EOMONTH(EDATE(Schedule!fpdate,(A234-1)/2),0),EDATE(DATE(YEAR(Schedule!fpdate),MONTH(Schedule!fpdate)+1,15),(A234-1)/2)),IF(DAY(Schedule!fpdate)=15,IF(ISODD(A234),EDATE(Schedule!fpdate,(A234-1)/2),EOMONTH(EDATE(Schedule!fpdate,(A234-1)/2),0)),IF(DAY(Schedule!fpdate)&lt;=14,IF(ISODD(A234),EDATE(Schedule!fpdate,(A234-1)/2),EDATE(MIN(Schedule!fpdate+15,EOMONTH(Schedule!fpdate,0)),(A234-1)/2)),EDATE(IF(ISODD(A234),Schedule!fpdate,Schedule!fpdate-15),A234/2))))),IF(A234=1,Schedule!fpdate,EDATE(Schedule!fpdate,Schedule!months_per_period*(A234-1)))))))</f>
        <v/>
      </c>
      <c r="C234" s="55" t="str">
        <f>IF(A234="","",IF(Schedule!roundOpt,IF(OR(A234=Schedule!nper,Schedule!payment&gt;ROUND((1+Schedule!rate)*H233,2)),ROUND((1+Schedule!rate)*H233,2),Schedule!payment),IF(OR(A234=Schedule!nper,Schedule!payment&gt;(1+Schedule!rate)*H233),(1+Schedule!rate)*H233,Schedule!payment)))</f>
        <v/>
      </c>
      <c r="D234" s="58"/>
      <c r="E234" s="57"/>
      <c r="F234" s="57" t="str">
        <f>IF(A234="","",IF(AND(A234=1,Schedule!pmtType=1),0,IF(Schedule!roundOpt,ROUND(Schedule!rate*H233,2),Schedule!rate*H233)))</f>
        <v/>
      </c>
      <c r="G234" s="57" t="str">
        <f t="shared" si="7"/>
        <v/>
      </c>
      <c r="H234" s="57" t="str">
        <f t="shared" si="8"/>
        <v/>
      </c>
    </row>
    <row r="235" ht="12.75" customHeight="1">
      <c r="A235" s="53" t="str">
        <f>IF(H234="","",IF(Schedule!roundOpt,IF(OR(A234&gt;=Schedule!nper,ROUND(H234,2)&lt;=0),"",A234+1),IF(OR(A234&gt;=Schedule!nper,H234&lt;=0),"",A234+1)))</f>
        <v/>
      </c>
      <c r="B235" s="54" t="str">
        <f>IF(A235="","",IF(Schedule!periods_per_year=26,IF(A235=1,Schedule!fpdate,B234+14),IF(Schedule!periods_per_year=52,IF(A235=1,Schedule!fpdate,B234+7),IF(Schedule!periods_per_year=24,IF(A235=1,Schedule!fpdate,IF(Schedule!fpdate=EOMONTH(Schedule!fpdate,0),IF(ISODD(A235),EOMONTH(EDATE(Schedule!fpdate,(A235-1)/2),0),EDATE(DATE(YEAR(Schedule!fpdate),MONTH(Schedule!fpdate)+1,15),(A235-1)/2)),IF(DAY(Schedule!fpdate)=15,IF(ISODD(A235),EDATE(Schedule!fpdate,(A235-1)/2),EOMONTH(EDATE(Schedule!fpdate,(A235-1)/2),0)),IF(DAY(Schedule!fpdate)&lt;=14,IF(ISODD(A235),EDATE(Schedule!fpdate,(A235-1)/2),EDATE(MIN(Schedule!fpdate+15,EOMONTH(Schedule!fpdate,0)),(A235-1)/2)),EDATE(IF(ISODD(A235),Schedule!fpdate,Schedule!fpdate-15),A235/2))))),IF(A235=1,Schedule!fpdate,EDATE(Schedule!fpdate,Schedule!months_per_period*(A235-1)))))))</f>
        <v/>
      </c>
      <c r="C235" s="55" t="str">
        <f>IF(A235="","",IF(Schedule!roundOpt,IF(OR(A235=Schedule!nper,Schedule!payment&gt;ROUND((1+Schedule!rate)*H234,2)),ROUND((1+Schedule!rate)*H234,2),Schedule!payment),IF(OR(A235=Schedule!nper,Schedule!payment&gt;(1+Schedule!rate)*H234),(1+Schedule!rate)*H234,Schedule!payment)))</f>
        <v/>
      </c>
      <c r="D235" s="58"/>
      <c r="E235" s="57"/>
      <c r="F235" s="57" t="str">
        <f>IF(A235="","",IF(AND(A235=1,Schedule!pmtType=1),0,IF(Schedule!roundOpt,ROUND(Schedule!rate*H234,2),Schedule!rate*H234)))</f>
        <v/>
      </c>
      <c r="G235" s="57" t="str">
        <f t="shared" si="7"/>
        <v/>
      </c>
      <c r="H235" s="57" t="str">
        <f t="shared" si="8"/>
        <v/>
      </c>
    </row>
    <row r="236" ht="12.75" customHeight="1">
      <c r="A236" s="53" t="str">
        <f>IF(H235="","",IF(Schedule!roundOpt,IF(OR(A235&gt;=Schedule!nper,ROUND(H235,2)&lt;=0),"",A235+1),IF(OR(A235&gt;=Schedule!nper,H235&lt;=0),"",A235+1)))</f>
        <v/>
      </c>
      <c r="B236" s="54" t="str">
        <f>IF(A236="","",IF(Schedule!periods_per_year=26,IF(A236=1,Schedule!fpdate,B235+14),IF(Schedule!periods_per_year=52,IF(A236=1,Schedule!fpdate,B235+7),IF(Schedule!periods_per_year=24,IF(A236=1,Schedule!fpdate,IF(Schedule!fpdate=EOMONTH(Schedule!fpdate,0),IF(ISODD(A236),EOMONTH(EDATE(Schedule!fpdate,(A236-1)/2),0),EDATE(DATE(YEAR(Schedule!fpdate),MONTH(Schedule!fpdate)+1,15),(A236-1)/2)),IF(DAY(Schedule!fpdate)=15,IF(ISODD(A236),EDATE(Schedule!fpdate,(A236-1)/2),EOMONTH(EDATE(Schedule!fpdate,(A236-1)/2),0)),IF(DAY(Schedule!fpdate)&lt;=14,IF(ISODD(A236),EDATE(Schedule!fpdate,(A236-1)/2),EDATE(MIN(Schedule!fpdate+15,EOMONTH(Schedule!fpdate,0)),(A236-1)/2)),EDATE(IF(ISODD(A236),Schedule!fpdate,Schedule!fpdate-15),A236/2))))),IF(A236=1,Schedule!fpdate,EDATE(Schedule!fpdate,Schedule!months_per_period*(A236-1)))))))</f>
        <v/>
      </c>
      <c r="C236" s="55" t="str">
        <f>IF(A236="","",IF(Schedule!roundOpt,IF(OR(A236=Schedule!nper,Schedule!payment&gt;ROUND((1+Schedule!rate)*H235,2)),ROUND((1+Schedule!rate)*H235,2),Schedule!payment),IF(OR(A236=Schedule!nper,Schedule!payment&gt;(1+Schedule!rate)*H235),(1+Schedule!rate)*H235,Schedule!payment)))</f>
        <v/>
      </c>
      <c r="D236" s="58"/>
      <c r="E236" s="57"/>
      <c r="F236" s="57" t="str">
        <f>IF(A236="","",IF(AND(A236=1,Schedule!pmtType=1),0,IF(Schedule!roundOpt,ROUND(Schedule!rate*H235,2),Schedule!rate*H235)))</f>
        <v/>
      </c>
      <c r="G236" s="57" t="str">
        <f t="shared" si="7"/>
        <v/>
      </c>
      <c r="H236" s="57" t="str">
        <f t="shared" si="8"/>
        <v/>
      </c>
    </row>
    <row r="237" ht="12.75" customHeight="1">
      <c r="A237" s="53" t="str">
        <f>IF(H236="","",IF(Schedule!roundOpt,IF(OR(A236&gt;=Schedule!nper,ROUND(H236,2)&lt;=0),"",A236+1),IF(OR(A236&gt;=Schedule!nper,H236&lt;=0),"",A236+1)))</f>
        <v/>
      </c>
      <c r="B237" s="54" t="str">
        <f>IF(A237="","",IF(Schedule!periods_per_year=26,IF(A237=1,Schedule!fpdate,B236+14),IF(Schedule!periods_per_year=52,IF(A237=1,Schedule!fpdate,B236+7),IF(Schedule!periods_per_year=24,IF(A237=1,Schedule!fpdate,IF(Schedule!fpdate=EOMONTH(Schedule!fpdate,0),IF(ISODD(A237),EOMONTH(EDATE(Schedule!fpdate,(A237-1)/2),0),EDATE(DATE(YEAR(Schedule!fpdate),MONTH(Schedule!fpdate)+1,15),(A237-1)/2)),IF(DAY(Schedule!fpdate)=15,IF(ISODD(A237),EDATE(Schedule!fpdate,(A237-1)/2),EOMONTH(EDATE(Schedule!fpdate,(A237-1)/2),0)),IF(DAY(Schedule!fpdate)&lt;=14,IF(ISODD(A237),EDATE(Schedule!fpdate,(A237-1)/2),EDATE(MIN(Schedule!fpdate+15,EOMONTH(Schedule!fpdate,0)),(A237-1)/2)),EDATE(IF(ISODD(A237),Schedule!fpdate,Schedule!fpdate-15),A237/2))))),IF(A237=1,Schedule!fpdate,EDATE(Schedule!fpdate,Schedule!months_per_period*(A237-1)))))))</f>
        <v/>
      </c>
      <c r="C237" s="55" t="str">
        <f>IF(A237="","",IF(Schedule!roundOpt,IF(OR(A237=Schedule!nper,Schedule!payment&gt;ROUND((1+Schedule!rate)*H236,2)),ROUND((1+Schedule!rate)*H236,2),Schedule!payment),IF(OR(A237=Schedule!nper,Schedule!payment&gt;(1+Schedule!rate)*H236),(1+Schedule!rate)*H236,Schedule!payment)))</f>
        <v/>
      </c>
      <c r="D237" s="58"/>
      <c r="E237" s="57"/>
      <c r="F237" s="57" t="str">
        <f>IF(A237="","",IF(AND(A237=1,Schedule!pmtType=1),0,IF(Schedule!roundOpt,ROUND(Schedule!rate*H236,2),Schedule!rate*H236)))</f>
        <v/>
      </c>
      <c r="G237" s="57" t="str">
        <f t="shared" si="7"/>
        <v/>
      </c>
      <c r="H237" s="57" t="str">
        <f t="shared" si="8"/>
        <v/>
      </c>
    </row>
    <row r="238" ht="12.75" customHeight="1">
      <c r="A238" s="53" t="str">
        <f>IF(H237="","",IF(Schedule!roundOpt,IF(OR(A237&gt;=Schedule!nper,ROUND(H237,2)&lt;=0),"",A237+1),IF(OR(A237&gt;=Schedule!nper,H237&lt;=0),"",A237+1)))</f>
        <v/>
      </c>
      <c r="B238" s="54" t="str">
        <f>IF(A238="","",IF(Schedule!periods_per_year=26,IF(A238=1,Schedule!fpdate,B237+14),IF(Schedule!periods_per_year=52,IF(A238=1,Schedule!fpdate,B237+7),IF(Schedule!periods_per_year=24,IF(A238=1,Schedule!fpdate,IF(Schedule!fpdate=EOMONTH(Schedule!fpdate,0),IF(ISODD(A238),EOMONTH(EDATE(Schedule!fpdate,(A238-1)/2),0),EDATE(DATE(YEAR(Schedule!fpdate),MONTH(Schedule!fpdate)+1,15),(A238-1)/2)),IF(DAY(Schedule!fpdate)=15,IF(ISODD(A238),EDATE(Schedule!fpdate,(A238-1)/2),EOMONTH(EDATE(Schedule!fpdate,(A238-1)/2),0)),IF(DAY(Schedule!fpdate)&lt;=14,IF(ISODD(A238),EDATE(Schedule!fpdate,(A238-1)/2),EDATE(MIN(Schedule!fpdate+15,EOMONTH(Schedule!fpdate,0)),(A238-1)/2)),EDATE(IF(ISODD(A238),Schedule!fpdate,Schedule!fpdate-15),A238/2))))),IF(A238=1,Schedule!fpdate,EDATE(Schedule!fpdate,Schedule!months_per_period*(A238-1)))))))</f>
        <v/>
      </c>
      <c r="C238" s="55" t="str">
        <f>IF(A238="","",IF(Schedule!roundOpt,IF(OR(A238=Schedule!nper,Schedule!payment&gt;ROUND((1+Schedule!rate)*H237,2)),ROUND((1+Schedule!rate)*H237,2),Schedule!payment),IF(OR(A238=Schedule!nper,Schedule!payment&gt;(1+Schedule!rate)*H237),(1+Schedule!rate)*H237,Schedule!payment)))</f>
        <v/>
      </c>
      <c r="D238" s="58"/>
      <c r="E238" s="57"/>
      <c r="F238" s="57" t="str">
        <f>IF(A238="","",IF(AND(A238=1,Schedule!pmtType=1),0,IF(Schedule!roundOpt,ROUND(Schedule!rate*H237,2),Schedule!rate*H237)))</f>
        <v/>
      </c>
      <c r="G238" s="57" t="str">
        <f t="shared" si="7"/>
        <v/>
      </c>
      <c r="H238" s="57" t="str">
        <f t="shared" si="8"/>
        <v/>
      </c>
    </row>
    <row r="239" ht="12.75" customHeight="1">
      <c r="A239" s="53" t="str">
        <f>IF(H238="","",IF(Schedule!roundOpt,IF(OR(A238&gt;=Schedule!nper,ROUND(H238,2)&lt;=0),"",A238+1),IF(OR(A238&gt;=Schedule!nper,H238&lt;=0),"",A238+1)))</f>
        <v/>
      </c>
      <c r="B239" s="54" t="str">
        <f>IF(A239="","",IF(Schedule!periods_per_year=26,IF(A239=1,Schedule!fpdate,B238+14),IF(Schedule!periods_per_year=52,IF(A239=1,Schedule!fpdate,B238+7),IF(Schedule!periods_per_year=24,IF(A239=1,Schedule!fpdate,IF(Schedule!fpdate=EOMONTH(Schedule!fpdate,0),IF(ISODD(A239),EOMONTH(EDATE(Schedule!fpdate,(A239-1)/2),0),EDATE(DATE(YEAR(Schedule!fpdate),MONTH(Schedule!fpdate)+1,15),(A239-1)/2)),IF(DAY(Schedule!fpdate)=15,IF(ISODD(A239),EDATE(Schedule!fpdate,(A239-1)/2),EOMONTH(EDATE(Schedule!fpdate,(A239-1)/2),0)),IF(DAY(Schedule!fpdate)&lt;=14,IF(ISODD(A239),EDATE(Schedule!fpdate,(A239-1)/2),EDATE(MIN(Schedule!fpdate+15,EOMONTH(Schedule!fpdate,0)),(A239-1)/2)),EDATE(IF(ISODD(A239),Schedule!fpdate,Schedule!fpdate-15),A239/2))))),IF(A239=1,Schedule!fpdate,EDATE(Schedule!fpdate,Schedule!months_per_period*(A239-1)))))))</f>
        <v/>
      </c>
      <c r="C239" s="55" t="str">
        <f>IF(A239="","",IF(Schedule!roundOpt,IF(OR(A239=Schedule!nper,Schedule!payment&gt;ROUND((1+Schedule!rate)*H238,2)),ROUND((1+Schedule!rate)*H238,2),Schedule!payment),IF(OR(A239=Schedule!nper,Schedule!payment&gt;(1+Schedule!rate)*H238),(1+Schedule!rate)*H238,Schedule!payment)))</f>
        <v/>
      </c>
      <c r="D239" s="58"/>
      <c r="E239" s="57"/>
      <c r="F239" s="57" t="str">
        <f>IF(A239="","",IF(AND(A239=1,Schedule!pmtType=1),0,IF(Schedule!roundOpt,ROUND(Schedule!rate*H238,2),Schedule!rate*H238)))</f>
        <v/>
      </c>
      <c r="G239" s="57" t="str">
        <f t="shared" si="7"/>
        <v/>
      </c>
      <c r="H239" s="57" t="str">
        <f t="shared" si="8"/>
        <v/>
      </c>
    </row>
    <row r="240" ht="12.75" customHeight="1">
      <c r="A240" s="53" t="str">
        <f>IF(H239="","",IF(Schedule!roundOpt,IF(OR(A239&gt;=Schedule!nper,ROUND(H239,2)&lt;=0),"",A239+1),IF(OR(A239&gt;=Schedule!nper,H239&lt;=0),"",A239+1)))</f>
        <v/>
      </c>
      <c r="B240" s="54" t="str">
        <f>IF(A240="","",IF(Schedule!periods_per_year=26,IF(A240=1,Schedule!fpdate,B239+14),IF(Schedule!periods_per_year=52,IF(A240=1,Schedule!fpdate,B239+7),IF(Schedule!periods_per_year=24,IF(A240=1,Schedule!fpdate,IF(Schedule!fpdate=EOMONTH(Schedule!fpdate,0),IF(ISODD(A240),EOMONTH(EDATE(Schedule!fpdate,(A240-1)/2),0),EDATE(DATE(YEAR(Schedule!fpdate),MONTH(Schedule!fpdate)+1,15),(A240-1)/2)),IF(DAY(Schedule!fpdate)=15,IF(ISODD(A240),EDATE(Schedule!fpdate,(A240-1)/2),EOMONTH(EDATE(Schedule!fpdate,(A240-1)/2),0)),IF(DAY(Schedule!fpdate)&lt;=14,IF(ISODD(A240),EDATE(Schedule!fpdate,(A240-1)/2),EDATE(MIN(Schedule!fpdate+15,EOMONTH(Schedule!fpdate,0)),(A240-1)/2)),EDATE(IF(ISODD(A240),Schedule!fpdate,Schedule!fpdate-15),A240/2))))),IF(A240=1,Schedule!fpdate,EDATE(Schedule!fpdate,Schedule!months_per_period*(A240-1)))))))</f>
        <v/>
      </c>
      <c r="C240" s="55" t="str">
        <f>IF(A240="","",IF(Schedule!roundOpt,IF(OR(A240=Schedule!nper,Schedule!payment&gt;ROUND((1+Schedule!rate)*H239,2)),ROUND((1+Schedule!rate)*H239,2),Schedule!payment),IF(OR(A240=Schedule!nper,Schedule!payment&gt;(1+Schedule!rate)*H239),(1+Schedule!rate)*H239,Schedule!payment)))</f>
        <v/>
      </c>
      <c r="D240" s="58"/>
      <c r="E240" s="57"/>
      <c r="F240" s="57" t="str">
        <f>IF(A240="","",IF(AND(A240=1,Schedule!pmtType=1),0,IF(Schedule!roundOpt,ROUND(Schedule!rate*H239,2),Schedule!rate*H239)))</f>
        <v/>
      </c>
      <c r="G240" s="57" t="str">
        <f t="shared" si="7"/>
        <v/>
      </c>
      <c r="H240" s="57" t="str">
        <f t="shared" si="8"/>
        <v/>
      </c>
    </row>
    <row r="241" ht="12.75" customHeight="1">
      <c r="A241" s="53" t="str">
        <f>IF(H240="","",IF(Schedule!roundOpt,IF(OR(A240&gt;=Schedule!nper,ROUND(H240,2)&lt;=0),"",A240+1),IF(OR(A240&gt;=Schedule!nper,H240&lt;=0),"",A240+1)))</f>
        <v/>
      </c>
      <c r="B241" s="54" t="str">
        <f>IF(A241="","",IF(Schedule!periods_per_year=26,IF(A241=1,Schedule!fpdate,B240+14),IF(Schedule!periods_per_year=52,IF(A241=1,Schedule!fpdate,B240+7),IF(Schedule!periods_per_year=24,IF(A241=1,Schedule!fpdate,IF(Schedule!fpdate=EOMONTH(Schedule!fpdate,0),IF(ISODD(A241),EOMONTH(EDATE(Schedule!fpdate,(A241-1)/2),0),EDATE(DATE(YEAR(Schedule!fpdate),MONTH(Schedule!fpdate)+1,15),(A241-1)/2)),IF(DAY(Schedule!fpdate)=15,IF(ISODD(A241),EDATE(Schedule!fpdate,(A241-1)/2),EOMONTH(EDATE(Schedule!fpdate,(A241-1)/2),0)),IF(DAY(Schedule!fpdate)&lt;=14,IF(ISODD(A241),EDATE(Schedule!fpdate,(A241-1)/2),EDATE(MIN(Schedule!fpdate+15,EOMONTH(Schedule!fpdate,0)),(A241-1)/2)),EDATE(IF(ISODD(A241),Schedule!fpdate,Schedule!fpdate-15),A241/2))))),IF(A241=1,Schedule!fpdate,EDATE(Schedule!fpdate,Schedule!months_per_period*(A241-1)))))))</f>
        <v/>
      </c>
      <c r="C241" s="55" t="str">
        <f>IF(A241="","",IF(Schedule!roundOpt,IF(OR(A241=Schedule!nper,Schedule!payment&gt;ROUND((1+Schedule!rate)*H240,2)),ROUND((1+Schedule!rate)*H240,2),Schedule!payment),IF(OR(A241=Schedule!nper,Schedule!payment&gt;(1+Schedule!rate)*H240),(1+Schedule!rate)*H240,Schedule!payment)))</f>
        <v/>
      </c>
      <c r="D241" s="58"/>
      <c r="E241" s="57"/>
      <c r="F241" s="57" t="str">
        <f>IF(A241="","",IF(AND(A241=1,Schedule!pmtType=1),0,IF(Schedule!roundOpt,ROUND(Schedule!rate*H240,2),Schedule!rate*H240)))</f>
        <v/>
      </c>
      <c r="G241" s="57" t="str">
        <f t="shared" si="7"/>
        <v/>
      </c>
      <c r="H241" s="57" t="str">
        <f t="shared" si="8"/>
        <v/>
      </c>
    </row>
    <row r="242" ht="12.75" customHeight="1">
      <c r="A242" s="53" t="str">
        <f>IF(H241="","",IF(Schedule!roundOpt,IF(OR(A241&gt;=Schedule!nper,ROUND(H241,2)&lt;=0),"",A241+1),IF(OR(A241&gt;=Schedule!nper,H241&lt;=0),"",A241+1)))</f>
        <v/>
      </c>
      <c r="B242" s="54" t="str">
        <f>IF(A242="","",IF(Schedule!periods_per_year=26,IF(A242=1,Schedule!fpdate,B241+14),IF(Schedule!periods_per_year=52,IF(A242=1,Schedule!fpdate,B241+7),IF(Schedule!periods_per_year=24,IF(A242=1,Schedule!fpdate,IF(Schedule!fpdate=EOMONTH(Schedule!fpdate,0),IF(ISODD(A242),EOMONTH(EDATE(Schedule!fpdate,(A242-1)/2),0),EDATE(DATE(YEAR(Schedule!fpdate),MONTH(Schedule!fpdate)+1,15),(A242-1)/2)),IF(DAY(Schedule!fpdate)=15,IF(ISODD(A242),EDATE(Schedule!fpdate,(A242-1)/2),EOMONTH(EDATE(Schedule!fpdate,(A242-1)/2),0)),IF(DAY(Schedule!fpdate)&lt;=14,IF(ISODD(A242),EDATE(Schedule!fpdate,(A242-1)/2),EDATE(MIN(Schedule!fpdate+15,EOMONTH(Schedule!fpdate,0)),(A242-1)/2)),EDATE(IF(ISODD(A242),Schedule!fpdate,Schedule!fpdate-15),A242/2))))),IF(A242=1,Schedule!fpdate,EDATE(Schedule!fpdate,Schedule!months_per_period*(A242-1)))))))</f>
        <v/>
      </c>
      <c r="C242" s="55" t="str">
        <f>IF(A242="","",IF(Schedule!roundOpt,IF(OR(A242=Schedule!nper,Schedule!payment&gt;ROUND((1+Schedule!rate)*H241,2)),ROUND((1+Schedule!rate)*H241,2),Schedule!payment),IF(OR(A242=Schedule!nper,Schedule!payment&gt;(1+Schedule!rate)*H241),(1+Schedule!rate)*H241,Schedule!payment)))</f>
        <v/>
      </c>
      <c r="D242" s="58"/>
      <c r="E242" s="57"/>
      <c r="F242" s="57" t="str">
        <f>IF(A242="","",IF(AND(A242=1,Schedule!pmtType=1),0,IF(Schedule!roundOpt,ROUND(Schedule!rate*H241,2),Schedule!rate*H241)))</f>
        <v/>
      </c>
      <c r="G242" s="57" t="str">
        <f t="shared" si="7"/>
        <v/>
      </c>
      <c r="H242" s="57" t="str">
        <f t="shared" si="8"/>
        <v/>
      </c>
    </row>
    <row r="243" ht="12.75" customHeight="1">
      <c r="A243" s="53" t="str">
        <f>IF(H242="","",IF(Schedule!roundOpt,IF(OR(A242&gt;=Schedule!nper,ROUND(H242,2)&lt;=0),"",A242+1),IF(OR(A242&gt;=Schedule!nper,H242&lt;=0),"",A242+1)))</f>
        <v/>
      </c>
      <c r="B243" s="54" t="str">
        <f>IF(A243="","",IF(Schedule!periods_per_year=26,IF(A243=1,Schedule!fpdate,B242+14),IF(Schedule!periods_per_year=52,IF(A243=1,Schedule!fpdate,B242+7),IF(Schedule!periods_per_year=24,IF(A243=1,Schedule!fpdate,IF(Schedule!fpdate=EOMONTH(Schedule!fpdate,0),IF(ISODD(A243),EOMONTH(EDATE(Schedule!fpdate,(A243-1)/2),0),EDATE(DATE(YEAR(Schedule!fpdate),MONTH(Schedule!fpdate)+1,15),(A243-1)/2)),IF(DAY(Schedule!fpdate)=15,IF(ISODD(A243),EDATE(Schedule!fpdate,(A243-1)/2),EOMONTH(EDATE(Schedule!fpdate,(A243-1)/2),0)),IF(DAY(Schedule!fpdate)&lt;=14,IF(ISODD(A243),EDATE(Schedule!fpdate,(A243-1)/2),EDATE(MIN(Schedule!fpdate+15,EOMONTH(Schedule!fpdate,0)),(A243-1)/2)),EDATE(IF(ISODD(A243),Schedule!fpdate,Schedule!fpdate-15),A243/2))))),IF(A243=1,Schedule!fpdate,EDATE(Schedule!fpdate,Schedule!months_per_period*(A243-1)))))))</f>
        <v/>
      </c>
      <c r="C243" s="55" t="str">
        <f>IF(A243="","",IF(Schedule!roundOpt,IF(OR(A243=Schedule!nper,Schedule!payment&gt;ROUND((1+Schedule!rate)*H242,2)),ROUND((1+Schedule!rate)*H242,2),Schedule!payment),IF(OR(A243=Schedule!nper,Schedule!payment&gt;(1+Schedule!rate)*H242),(1+Schedule!rate)*H242,Schedule!payment)))</f>
        <v/>
      </c>
      <c r="D243" s="58"/>
      <c r="E243" s="57"/>
      <c r="F243" s="57" t="str">
        <f>IF(A243="","",IF(AND(A243=1,Schedule!pmtType=1),0,IF(Schedule!roundOpt,ROUND(Schedule!rate*H242,2),Schedule!rate*H242)))</f>
        <v/>
      </c>
      <c r="G243" s="57" t="str">
        <f t="shared" si="7"/>
        <v/>
      </c>
      <c r="H243" s="57" t="str">
        <f t="shared" si="8"/>
        <v/>
      </c>
    </row>
    <row r="244" ht="12.75" customHeight="1">
      <c r="A244" s="53" t="str">
        <f>IF(H243="","",IF(Schedule!roundOpt,IF(OR(A243&gt;=Schedule!nper,ROUND(H243,2)&lt;=0),"",A243+1),IF(OR(A243&gt;=Schedule!nper,H243&lt;=0),"",A243+1)))</f>
        <v/>
      </c>
      <c r="B244" s="54" t="str">
        <f>IF(A244="","",IF(Schedule!periods_per_year=26,IF(A244=1,Schedule!fpdate,B243+14),IF(Schedule!periods_per_year=52,IF(A244=1,Schedule!fpdate,B243+7),IF(Schedule!periods_per_year=24,IF(A244=1,Schedule!fpdate,IF(Schedule!fpdate=EOMONTH(Schedule!fpdate,0),IF(ISODD(A244),EOMONTH(EDATE(Schedule!fpdate,(A244-1)/2),0),EDATE(DATE(YEAR(Schedule!fpdate),MONTH(Schedule!fpdate)+1,15),(A244-1)/2)),IF(DAY(Schedule!fpdate)=15,IF(ISODD(A244),EDATE(Schedule!fpdate,(A244-1)/2),EOMONTH(EDATE(Schedule!fpdate,(A244-1)/2),0)),IF(DAY(Schedule!fpdate)&lt;=14,IF(ISODD(A244),EDATE(Schedule!fpdate,(A244-1)/2),EDATE(MIN(Schedule!fpdate+15,EOMONTH(Schedule!fpdate,0)),(A244-1)/2)),EDATE(IF(ISODD(A244),Schedule!fpdate,Schedule!fpdate-15),A244/2))))),IF(A244=1,Schedule!fpdate,EDATE(Schedule!fpdate,Schedule!months_per_period*(A244-1)))))))</f>
        <v/>
      </c>
      <c r="C244" s="55" t="str">
        <f>IF(A244="","",IF(Schedule!roundOpt,IF(OR(A244=Schedule!nper,Schedule!payment&gt;ROUND((1+Schedule!rate)*H243,2)),ROUND((1+Schedule!rate)*H243,2),Schedule!payment),IF(OR(A244=Schedule!nper,Schedule!payment&gt;(1+Schedule!rate)*H243),(1+Schedule!rate)*H243,Schedule!payment)))</f>
        <v/>
      </c>
      <c r="D244" s="58"/>
      <c r="E244" s="57"/>
      <c r="F244" s="57" t="str">
        <f>IF(A244="","",IF(AND(A244=1,Schedule!pmtType=1),0,IF(Schedule!roundOpt,ROUND(Schedule!rate*H243,2),Schedule!rate*H243)))</f>
        <v/>
      </c>
      <c r="G244" s="57" t="str">
        <f t="shared" si="7"/>
        <v/>
      </c>
      <c r="H244" s="57" t="str">
        <f t="shared" si="8"/>
        <v/>
      </c>
    </row>
    <row r="245" ht="12.75" customHeight="1">
      <c r="A245" s="53" t="str">
        <f>IF(H244="","",IF(Schedule!roundOpt,IF(OR(A244&gt;=Schedule!nper,ROUND(H244,2)&lt;=0),"",A244+1),IF(OR(A244&gt;=Schedule!nper,H244&lt;=0),"",A244+1)))</f>
        <v/>
      </c>
      <c r="B245" s="54" t="str">
        <f>IF(A245="","",IF(Schedule!periods_per_year=26,IF(A245=1,Schedule!fpdate,B244+14),IF(Schedule!periods_per_year=52,IF(A245=1,Schedule!fpdate,B244+7),IF(Schedule!periods_per_year=24,IF(A245=1,Schedule!fpdate,IF(Schedule!fpdate=EOMONTH(Schedule!fpdate,0),IF(ISODD(A245),EOMONTH(EDATE(Schedule!fpdate,(A245-1)/2),0),EDATE(DATE(YEAR(Schedule!fpdate),MONTH(Schedule!fpdate)+1,15),(A245-1)/2)),IF(DAY(Schedule!fpdate)=15,IF(ISODD(A245),EDATE(Schedule!fpdate,(A245-1)/2),EOMONTH(EDATE(Schedule!fpdate,(A245-1)/2),0)),IF(DAY(Schedule!fpdate)&lt;=14,IF(ISODD(A245),EDATE(Schedule!fpdate,(A245-1)/2),EDATE(MIN(Schedule!fpdate+15,EOMONTH(Schedule!fpdate,0)),(A245-1)/2)),EDATE(IF(ISODD(A245),Schedule!fpdate,Schedule!fpdate-15),A245/2))))),IF(A245=1,Schedule!fpdate,EDATE(Schedule!fpdate,Schedule!months_per_period*(A245-1)))))))</f>
        <v/>
      </c>
      <c r="C245" s="55" t="str">
        <f>IF(A245="","",IF(Schedule!roundOpt,IF(OR(A245=Schedule!nper,Schedule!payment&gt;ROUND((1+Schedule!rate)*H244,2)),ROUND((1+Schedule!rate)*H244,2),Schedule!payment),IF(OR(A245=Schedule!nper,Schedule!payment&gt;(1+Schedule!rate)*H244),(1+Schedule!rate)*H244,Schedule!payment)))</f>
        <v/>
      </c>
      <c r="D245" s="58"/>
      <c r="E245" s="57"/>
      <c r="F245" s="57" t="str">
        <f>IF(A245="","",IF(AND(A245=1,Schedule!pmtType=1),0,IF(Schedule!roundOpt,ROUND(Schedule!rate*H244,2),Schedule!rate*H244)))</f>
        <v/>
      </c>
      <c r="G245" s="57" t="str">
        <f t="shared" si="7"/>
        <v/>
      </c>
      <c r="H245" s="57" t="str">
        <f t="shared" si="8"/>
        <v/>
      </c>
    </row>
    <row r="246" ht="12.75" customHeight="1">
      <c r="A246" s="53" t="str">
        <f>IF(H245="","",IF(Schedule!roundOpt,IF(OR(A245&gt;=Schedule!nper,ROUND(H245,2)&lt;=0),"",A245+1),IF(OR(A245&gt;=Schedule!nper,H245&lt;=0),"",A245+1)))</f>
        <v/>
      </c>
      <c r="B246" s="54" t="str">
        <f>IF(A246="","",IF(Schedule!periods_per_year=26,IF(A246=1,Schedule!fpdate,B245+14),IF(Schedule!periods_per_year=52,IF(A246=1,Schedule!fpdate,B245+7),IF(Schedule!periods_per_year=24,IF(A246=1,Schedule!fpdate,IF(Schedule!fpdate=EOMONTH(Schedule!fpdate,0),IF(ISODD(A246),EOMONTH(EDATE(Schedule!fpdate,(A246-1)/2),0),EDATE(DATE(YEAR(Schedule!fpdate),MONTH(Schedule!fpdate)+1,15),(A246-1)/2)),IF(DAY(Schedule!fpdate)=15,IF(ISODD(A246),EDATE(Schedule!fpdate,(A246-1)/2),EOMONTH(EDATE(Schedule!fpdate,(A246-1)/2),0)),IF(DAY(Schedule!fpdate)&lt;=14,IF(ISODD(A246),EDATE(Schedule!fpdate,(A246-1)/2),EDATE(MIN(Schedule!fpdate+15,EOMONTH(Schedule!fpdate,0)),(A246-1)/2)),EDATE(IF(ISODD(A246),Schedule!fpdate,Schedule!fpdate-15),A246/2))))),IF(A246=1,Schedule!fpdate,EDATE(Schedule!fpdate,Schedule!months_per_period*(A246-1)))))))</f>
        <v/>
      </c>
      <c r="C246" s="55" t="str">
        <f>IF(A246="","",IF(Schedule!roundOpt,IF(OR(A246=Schedule!nper,Schedule!payment&gt;ROUND((1+Schedule!rate)*H245,2)),ROUND((1+Schedule!rate)*H245,2),Schedule!payment),IF(OR(A246=Schedule!nper,Schedule!payment&gt;(1+Schedule!rate)*H245),(1+Schedule!rate)*H245,Schedule!payment)))</f>
        <v/>
      </c>
      <c r="D246" s="58"/>
      <c r="E246" s="57"/>
      <c r="F246" s="57" t="str">
        <f>IF(A246="","",IF(AND(A246=1,Schedule!pmtType=1),0,IF(Schedule!roundOpt,ROUND(Schedule!rate*H245,2),Schedule!rate*H245)))</f>
        <v/>
      </c>
      <c r="G246" s="57" t="str">
        <f t="shared" si="7"/>
        <v/>
      </c>
      <c r="H246" s="57" t="str">
        <f t="shared" si="8"/>
        <v/>
      </c>
    </row>
    <row r="247" ht="12.75" customHeight="1">
      <c r="A247" s="53" t="str">
        <f>IF(H246="","",IF(Schedule!roundOpt,IF(OR(A246&gt;=Schedule!nper,ROUND(H246,2)&lt;=0),"",A246+1),IF(OR(A246&gt;=Schedule!nper,H246&lt;=0),"",A246+1)))</f>
        <v/>
      </c>
      <c r="B247" s="54" t="str">
        <f>IF(A247="","",IF(Schedule!periods_per_year=26,IF(A247=1,Schedule!fpdate,B246+14),IF(Schedule!periods_per_year=52,IF(A247=1,Schedule!fpdate,B246+7),IF(Schedule!periods_per_year=24,IF(A247=1,Schedule!fpdate,IF(Schedule!fpdate=EOMONTH(Schedule!fpdate,0),IF(ISODD(A247),EOMONTH(EDATE(Schedule!fpdate,(A247-1)/2),0),EDATE(DATE(YEAR(Schedule!fpdate),MONTH(Schedule!fpdate)+1,15),(A247-1)/2)),IF(DAY(Schedule!fpdate)=15,IF(ISODD(A247),EDATE(Schedule!fpdate,(A247-1)/2),EOMONTH(EDATE(Schedule!fpdate,(A247-1)/2),0)),IF(DAY(Schedule!fpdate)&lt;=14,IF(ISODD(A247),EDATE(Schedule!fpdate,(A247-1)/2),EDATE(MIN(Schedule!fpdate+15,EOMONTH(Schedule!fpdate,0)),(A247-1)/2)),EDATE(IF(ISODD(A247),Schedule!fpdate,Schedule!fpdate-15),A247/2))))),IF(A247=1,Schedule!fpdate,EDATE(Schedule!fpdate,Schedule!months_per_period*(A247-1)))))))</f>
        <v/>
      </c>
      <c r="C247" s="55" t="str">
        <f>IF(A247="","",IF(Schedule!roundOpt,IF(OR(A247=Schedule!nper,Schedule!payment&gt;ROUND((1+Schedule!rate)*H246,2)),ROUND((1+Schedule!rate)*H246,2),Schedule!payment),IF(OR(A247=Schedule!nper,Schedule!payment&gt;(1+Schedule!rate)*H246),(1+Schedule!rate)*H246,Schedule!payment)))</f>
        <v/>
      </c>
      <c r="D247" s="58"/>
      <c r="E247" s="57"/>
      <c r="F247" s="57" t="str">
        <f>IF(A247="","",IF(AND(A247=1,Schedule!pmtType=1),0,IF(Schedule!roundOpt,ROUND(Schedule!rate*H246,2),Schedule!rate*H246)))</f>
        <v/>
      </c>
      <c r="G247" s="57" t="str">
        <f t="shared" si="7"/>
        <v/>
      </c>
      <c r="H247" s="57" t="str">
        <f t="shared" si="8"/>
        <v/>
      </c>
    </row>
    <row r="248" ht="12.75" customHeight="1">
      <c r="A248" s="53" t="str">
        <f>IF(H247="","",IF(Schedule!roundOpt,IF(OR(A247&gt;=Schedule!nper,ROUND(H247,2)&lt;=0),"",A247+1),IF(OR(A247&gt;=Schedule!nper,H247&lt;=0),"",A247+1)))</f>
        <v/>
      </c>
      <c r="B248" s="54" t="str">
        <f>IF(A248="","",IF(Schedule!periods_per_year=26,IF(A248=1,Schedule!fpdate,B247+14),IF(Schedule!periods_per_year=52,IF(A248=1,Schedule!fpdate,B247+7),IF(Schedule!periods_per_year=24,IF(A248=1,Schedule!fpdate,IF(Schedule!fpdate=EOMONTH(Schedule!fpdate,0),IF(ISODD(A248),EOMONTH(EDATE(Schedule!fpdate,(A248-1)/2),0),EDATE(DATE(YEAR(Schedule!fpdate),MONTH(Schedule!fpdate)+1,15),(A248-1)/2)),IF(DAY(Schedule!fpdate)=15,IF(ISODD(A248),EDATE(Schedule!fpdate,(A248-1)/2),EOMONTH(EDATE(Schedule!fpdate,(A248-1)/2),0)),IF(DAY(Schedule!fpdate)&lt;=14,IF(ISODD(A248),EDATE(Schedule!fpdate,(A248-1)/2),EDATE(MIN(Schedule!fpdate+15,EOMONTH(Schedule!fpdate,0)),(A248-1)/2)),EDATE(IF(ISODD(A248),Schedule!fpdate,Schedule!fpdate-15),A248/2))))),IF(A248=1,Schedule!fpdate,EDATE(Schedule!fpdate,Schedule!months_per_period*(A248-1)))))))</f>
        <v/>
      </c>
      <c r="C248" s="55" t="str">
        <f>IF(A248="","",IF(Schedule!roundOpt,IF(OR(A248=Schedule!nper,Schedule!payment&gt;ROUND((1+Schedule!rate)*H247,2)),ROUND((1+Schedule!rate)*H247,2),Schedule!payment),IF(OR(A248=Schedule!nper,Schedule!payment&gt;(1+Schedule!rate)*H247),(1+Schedule!rate)*H247,Schedule!payment)))</f>
        <v/>
      </c>
      <c r="D248" s="58"/>
      <c r="E248" s="57"/>
      <c r="F248" s="57" t="str">
        <f>IF(A248="","",IF(AND(A248=1,Schedule!pmtType=1),0,IF(Schedule!roundOpt,ROUND(Schedule!rate*H247,2),Schedule!rate*H247)))</f>
        <v/>
      </c>
      <c r="G248" s="57" t="str">
        <f t="shared" si="7"/>
        <v/>
      </c>
      <c r="H248" s="57" t="str">
        <f t="shared" si="8"/>
        <v/>
      </c>
    </row>
    <row r="249" ht="12.75" customHeight="1">
      <c r="A249" s="53" t="str">
        <f>IF(H248="","",IF(Schedule!roundOpt,IF(OR(A248&gt;=Schedule!nper,ROUND(H248,2)&lt;=0),"",A248+1),IF(OR(A248&gt;=Schedule!nper,H248&lt;=0),"",A248+1)))</f>
        <v/>
      </c>
      <c r="B249" s="54" t="str">
        <f>IF(A249="","",IF(Schedule!periods_per_year=26,IF(A249=1,Schedule!fpdate,B248+14),IF(Schedule!periods_per_year=52,IF(A249=1,Schedule!fpdate,B248+7),IF(Schedule!periods_per_year=24,IF(A249=1,Schedule!fpdate,IF(Schedule!fpdate=EOMONTH(Schedule!fpdate,0),IF(ISODD(A249),EOMONTH(EDATE(Schedule!fpdate,(A249-1)/2),0),EDATE(DATE(YEAR(Schedule!fpdate),MONTH(Schedule!fpdate)+1,15),(A249-1)/2)),IF(DAY(Schedule!fpdate)=15,IF(ISODD(A249),EDATE(Schedule!fpdate,(A249-1)/2),EOMONTH(EDATE(Schedule!fpdate,(A249-1)/2),0)),IF(DAY(Schedule!fpdate)&lt;=14,IF(ISODD(A249),EDATE(Schedule!fpdate,(A249-1)/2),EDATE(MIN(Schedule!fpdate+15,EOMONTH(Schedule!fpdate,0)),(A249-1)/2)),EDATE(IF(ISODD(A249),Schedule!fpdate,Schedule!fpdate-15),A249/2))))),IF(A249=1,Schedule!fpdate,EDATE(Schedule!fpdate,Schedule!months_per_period*(A249-1)))))))</f>
        <v/>
      </c>
      <c r="C249" s="55" t="str">
        <f>IF(A249="","",IF(Schedule!roundOpt,IF(OR(A249=Schedule!nper,Schedule!payment&gt;ROUND((1+Schedule!rate)*H248,2)),ROUND((1+Schedule!rate)*H248,2),Schedule!payment),IF(OR(A249=Schedule!nper,Schedule!payment&gt;(1+Schedule!rate)*H248),(1+Schedule!rate)*H248,Schedule!payment)))</f>
        <v/>
      </c>
      <c r="D249" s="58"/>
      <c r="E249" s="57"/>
      <c r="F249" s="57" t="str">
        <f>IF(A249="","",IF(AND(A249=1,Schedule!pmtType=1),0,IF(Schedule!roundOpt,ROUND(Schedule!rate*H248,2),Schedule!rate*H248)))</f>
        <v/>
      </c>
      <c r="G249" s="57" t="str">
        <f t="shared" si="7"/>
        <v/>
      </c>
      <c r="H249" s="57" t="str">
        <f t="shared" si="8"/>
        <v/>
      </c>
    </row>
    <row r="250" ht="12.75" customHeight="1">
      <c r="A250" s="53" t="str">
        <f>IF(H249="","",IF(Schedule!roundOpt,IF(OR(A249&gt;=Schedule!nper,ROUND(H249,2)&lt;=0),"",A249+1),IF(OR(A249&gt;=Schedule!nper,H249&lt;=0),"",A249+1)))</f>
        <v/>
      </c>
      <c r="B250" s="54" t="str">
        <f>IF(A250="","",IF(Schedule!periods_per_year=26,IF(A250=1,Schedule!fpdate,B249+14),IF(Schedule!periods_per_year=52,IF(A250=1,Schedule!fpdate,B249+7),IF(Schedule!periods_per_year=24,IF(A250=1,Schedule!fpdate,IF(Schedule!fpdate=EOMONTH(Schedule!fpdate,0),IF(ISODD(A250),EOMONTH(EDATE(Schedule!fpdate,(A250-1)/2),0),EDATE(DATE(YEAR(Schedule!fpdate),MONTH(Schedule!fpdate)+1,15),(A250-1)/2)),IF(DAY(Schedule!fpdate)=15,IF(ISODD(A250),EDATE(Schedule!fpdate,(A250-1)/2),EOMONTH(EDATE(Schedule!fpdate,(A250-1)/2),0)),IF(DAY(Schedule!fpdate)&lt;=14,IF(ISODD(A250),EDATE(Schedule!fpdate,(A250-1)/2),EDATE(MIN(Schedule!fpdate+15,EOMONTH(Schedule!fpdate,0)),(A250-1)/2)),EDATE(IF(ISODD(A250),Schedule!fpdate,Schedule!fpdate-15),A250/2))))),IF(A250=1,Schedule!fpdate,EDATE(Schedule!fpdate,Schedule!months_per_period*(A250-1)))))))</f>
        <v/>
      </c>
      <c r="C250" s="55" t="str">
        <f>IF(A250="","",IF(Schedule!roundOpt,IF(OR(A250=Schedule!nper,Schedule!payment&gt;ROUND((1+Schedule!rate)*H249,2)),ROUND((1+Schedule!rate)*H249,2),Schedule!payment),IF(OR(A250=Schedule!nper,Schedule!payment&gt;(1+Schedule!rate)*H249),(1+Schedule!rate)*H249,Schedule!payment)))</f>
        <v/>
      </c>
      <c r="D250" s="58"/>
      <c r="E250" s="57"/>
      <c r="F250" s="57" t="str">
        <f>IF(A250="","",IF(AND(A250=1,Schedule!pmtType=1),0,IF(Schedule!roundOpt,ROUND(Schedule!rate*H249,2),Schedule!rate*H249)))</f>
        <v/>
      </c>
      <c r="G250" s="57" t="str">
        <f t="shared" si="7"/>
        <v/>
      </c>
      <c r="H250" s="57" t="str">
        <f t="shared" si="8"/>
        <v/>
      </c>
    </row>
    <row r="251" ht="12.75" customHeight="1">
      <c r="A251" s="53" t="str">
        <f>IF(H250="","",IF(Schedule!roundOpt,IF(OR(A250&gt;=Schedule!nper,ROUND(H250,2)&lt;=0),"",A250+1),IF(OR(A250&gt;=Schedule!nper,H250&lt;=0),"",A250+1)))</f>
        <v/>
      </c>
      <c r="B251" s="54" t="str">
        <f>IF(A251="","",IF(Schedule!periods_per_year=26,IF(A251=1,Schedule!fpdate,B250+14),IF(Schedule!periods_per_year=52,IF(A251=1,Schedule!fpdate,B250+7),IF(Schedule!periods_per_year=24,IF(A251=1,Schedule!fpdate,IF(Schedule!fpdate=EOMONTH(Schedule!fpdate,0),IF(ISODD(A251),EOMONTH(EDATE(Schedule!fpdate,(A251-1)/2),0),EDATE(DATE(YEAR(Schedule!fpdate),MONTH(Schedule!fpdate)+1,15),(A251-1)/2)),IF(DAY(Schedule!fpdate)=15,IF(ISODD(A251),EDATE(Schedule!fpdate,(A251-1)/2),EOMONTH(EDATE(Schedule!fpdate,(A251-1)/2),0)),IF(DAY(Schedule!fpdate)&lt;=14,IF(ISODD(A251),EDATE(Schedule!fpdate,(A251-1)/2),EDATE(MIN(Schedule!fpdate+15,EOMONTH(Schedule!fpdate,0)),(A251-1)/2)),EDATE(IF(ISODD(A251),Schedule!fpdate,Schedule!fpdate-15),A251/2))))),IF(A251=1,Schedule!fpdate,EDATE(Schedule!fpdate,Schedule!months_per_period*(A251-1)))))))</f>
        <v/>
      </c>
      <c r="C251" s="55" t="str">
        <f>IF(A251="","",IF(Schedule!roundOpt,IF(OR(A251=Schedule!nper,Schedule!payment&gt;ROUND((1+Schedule!rate)*H250,2)),ROUND((1+Schedule!rate)*H250,2),Schedule!payment),IF(OR(A251=Schedule!nper,Schedule!payment&gt;(1+Schedule!rate)*H250),(1+Schedule!rate)*H250,Schedule!payment)))</f>
        <v/>
      </c>
      <c r="D251" s="58"/>
      <c r="E251" s="57"/>
      <c r="F251" s="57" t="str">
        <f>IF(A251="","",IF(AND(A251=1,Schedule!pmtType=1),0,IF(Schedule!roundOpt,ROUND(Schedule!rate*H250,2),Schedule!rate*H250)))</f>
        <v/>
      </c>
      <c r="G251" s="57" t="str">
        <f t="shared" si="7"/>
        <v/>
      </c>
      <c r="H251" s="57" t="str">
        <f t="shared" si="8"/>
        <v/>
      </c>
    </row>
    <row r="252" ht="12.75" customHeight="1">
      <c r="A252" s="53" t="str">
        <f>IF(H251="","",IF(Schedule!roundOpt,IF(OR(A251&gt;=Schedule!nper,ROUND(H251,2)&lt;=0),"",A251+1),IF(OR(A251&gt;=Schedule!nper,H251&lt;=0),"",A251+1)))</f>
        <v/>
      </c>
      <c r="B252" s="54" t="str">
        <f>IF(A252="","",IF(Schedule!periods_per_year=26,IF(A252=1,Schedule!fpdate,B251+14),IF(Schedule!periods_per_year=52,IF(A252=1,Schedule!fpdate,B251+7),IF(Schedule!periods_per_year=24,IF(A252=1,Schedule!fpdate,IF(Schedule!fpdate=EOMONTH(Schedule!fpdate,0),IF(ISODD(A252),EOMONTH(EDATE(Schedule!fpdate,(A252-1)/2),0),EDATE(DATE(YEAR(Schedule!fpdate),MONTH(Schedule!fpdate)+1,15),(A252-1)/2)),IF(DAY(Schedule!fpdate)=15,IF(ISODD(A252),EDATE(Schedule!fpdate,(A252-1)/2),EOMONTH(EDATE(Schedule!fpdate,(A252-1)/2),0)),IF(DAY(Schedule!fpdate)&lt;=14,IF(ISODD(A252),EDATE(Schedule!fpdate,(A252-1)/2),EDATE(MIN(Schedule!fpdate+15,EOMONTH(Schedule!fpdate,0)),(A252-1)/2)),EDATE(IF(ISODD(A252),Schedule!fpdate,Schedule!fpdate-15),A252/2))))),IF(A252=1,Schedule!fpdate,EDATE(Schedule!fpdate,Schedule!months_per_period*(A252-1)))))))</f>
        <v/>
      </c>
      <c r="C252" s="55" t="str">
        <f>IF(A252="","",IF(Schedule!roundOpt,IF(OR(A252=Schedule!nper,Schedule!payment&gt;ROUND((1+Schedule!rate)*H251,2)),ROUND((1+Schedule!rate)*H251,2),Schedule!payment),IF(OR(A252=Schedule!nper,Schedule!payment&gt;(1+Schedule!rate)*H251),(1+Schedule!rate)*H251,Schedule!payment)))</f>
        <v/>
      </c>
      <c r="D252" s="58"/>
      <c r="E252" s="57"/>
      <c r="F252" s="57" t="str">
        <f>IF(A252="","",IF(AND(A252=1,Schedule!pmtType=1),0,IF(Schedule!roundOpt,ROUND(Schedule!rate*H251,2),Schedule!rate*H251)))</f>
        <v/>
      </c>
      <c r="G252" s="57" t="str">
        <f t="shared" si="7"/>
        <v/>
      </c>
      <c r="H252" s="57" t="str">
        <f t="shared" si="8"/>
        <v/>
      </c>
    </row>
    <row r="253" ht="12.75" customHeight="1">
      <c r="A253" s="53" t="str">
        <f>IF(H252="","",IF(Schedule!roundOpt,IF(OR(A252&gt;=Schedule!nper,ROUND(H252,2)&lt;=0),"",A252+1),IF(OR(A252&gt;=Schedule!nper,H252&lt;=0),"",A252+1)))</f>
        <v/>
      </c>
      <c r="B253" s="54" t="str">
        <f>IF(A253="","",IF(Schedule!periods_per_year=26,IF(A253=1,Schedule!fpdate,B252+14),IF(Schedule!periods_per_year=52,IF(A253=1,Schedule!fpdate,B252+7),IF(Schedule!periods_per_year=24,IF(A253=1,Schedule!fpdate,IF(Schedule!fpdate=EOMONTH(Schedule!fpdate,0),IF(ISODD(A253),EOMONTH(EDATE(Schedule!fpdate,(A253-1)/2),0),EDATE(DATE(YEAR(Schedule!fpdate),MONTH(Schedule!fpdate)+1,15),(A253-1)/2)),IF(DAY(Schedule!fpdate)=15,IF(ISODD(A253),EDATE(Schedule!fpdate,(A253-1)/2),EOMONTH(EDATE(Schedule!fpdate,(A253-1)/2),0)),IF(DAY(Schedule!fpdate)&lt;=14,IF(ISODD(A253),EDATE(Schedule!fpdate,(A253-1)/2),EDATE(MIN(Schedule!fpdate+15,EOMONTH(Schedule!fpdate,0)),(A253-1)/2)),EDATE(IF(ISODD(A253),Schedule!fpdate,Schedule!fpdate-15),A253/2))))),IF(A253=1,Schedule!fpdate,EDATE(Schedule!fpdate,Schedule!months_per_period*(A253-1)))))))</f>
        <v/>
      </c>
      <c r="C253" s="55" t="str">
        <f>IF(A253="","",IF(Schedule!roundOpt,IF(OR(A253=Schedule!nper,Schedule!payment&gt;ROUND((1+Schedule!rate)*H252,2)),ROUND((1+Schedule!rate)*H252,2),Schedule!payment),IF(OR(A253=Schedule!nper,Schedule!payment&gt;(1+Schedule!rate)*H252),(1+Schedule!rate)*H252,Schedule!payment)))</f>
        <v/>
      </c>
      <c r="D253" s="58"/>
      <c r="E253" s="57"/>
      <c r="F253" s="57" t="str">
        <f>IF(A253="","",IF(AND(A253=1,Schedule!pmtType=1),0,IF(Schedule!roundOpt,ROUND(Schedule!rate*H252,2),Schedule!rate*H252)))</f>
        <v/>
      </c>
      <c r="G253" s="57" t="str">
        <f t="shared" si="7"/>
        <v/>
      </c>
      <c r="H253" s="57" t="str">
        <f t="shared" si="8"/>
        <v/>
      </c>
    </row>
    <row r="254" ht="12.75" customHeight="1">
      <c r="A254" s="53" t="str">
        <f>IF(H253="","",IF(Schedule!roundOpt,IF(OR(A253&gt;=Schedule!nper,ROUND(H253,2)&lt;=0),"",A253+1),IF(OR(A253&gt;=Schedule!nper,H253&lt;=0),"",A253+1)))</f>
        <v/>
      </c>
      <c r="B254" s="54" t="str">
        <f>IF(A254="","",IF(Schedule!periods_per_year=26,IF(A254=1,Schedule!fpdate,B253+14),IF(Schedule!periods_per_year=52,IF(A254=1,Schedule!fpdate,B253+7),IF(Schedule!periods_per_year=24,IF(A254=1,Schedule!fpdate,IF(Schedule!fpdate=EOMONTH(Schedule!fpdate,0),IF(ISODD(A254),EOMONTH(EDATE(Schedule!fpdate,(A254-1)/2),0),EDATE(DATE(YEAR(Schedule!fpdate),MONTH(Schedule!fpdate)+1,15),(A254-1)/2)),IF(DAY(Schedule!fpdate)=15,IF(ISODD(A254),EDATE(Schedule!fpdate,(A254-1)/2),EOMONTH(EDATE(Schedule!fpdate,(A254-1)/2),0)),IF(DAY(Schedule!fpdate)&lt;=14,IF(ISODD(A254),EDATE(Schedule!fpdate,(A254-1)/2),EDATE(MIN(Schedule!fpdate+15,EOMONTH(Schedule!fpdate,0)),(A254-1)/2)),EDATE(IF(ISODD(A254),Schedule!fpdate,Schedule!fpdate-15),A254/2))))),IF(A254=1,Schedule!fpdate,EDATE(Schedule!fpdate,Schedule!months_per_period*(A254-1)))))))</f>
        <v/>
      </c>
      <c r="C254" s="55" t="str">
        <f>IF(A254="","",IF(Schedule!roundOpt,IF(OR(A254=Schedule!nper,Schedule!payment&gt;ROUND((1+Schedule!rate)*H253,2)),ROUND((1+Schedule!rate)*H253,2),Schedule!payment),IF(OR(A254=Schedule!nper,Schedule!payment&gt;(1+Schedule!rate)*H253),(1+Schedule!rate)*H253,Schedule!payment)))</f>
        <v/>
      </c>
      <c r="D254" s="58"/>
      <c r="E254" s="57"/>
      <c r="F254" s="57" t="str">
        <f>IF(A254="","",IF(AND(A254=1,Schedule!pmtType=1),0,IF(Schedule!roundOpt,ROUND(Schedule!rate*H253,2),Schedule!rate*H253)))</f>
        <v/>
      </c>
      <c r="G254" s="57" t="str">
        <f t="shared" si="7"/>
        <v/>
      </c>
      <c r="H254" s="57" t="str">
        <f t="shared" si="8"/>
        <v/>
      </c>
    </row>
    <row r="255" ht="12.75" customHeight="1">
      <c r="A255" s="53" t="str">
        <f>IF(H254="","",IF(Schedule!roundOpt,IF(OR(A254&gt;=Schedule!nper,ROUND(H254,2)&lt;=0),"",A254+1),IF(OR(A254&gt;=Schedule!nper,H254&lt;=0),"",A254+1)))</f>
        <v/>
      </c>
      <c r="B255" s="54" t="str">
        <f>IF(A255="","",IF(Schedule!periods_per_year=26,IF(A255=1,Schedule!fpdate,B254+14),IF(Schedule!periods_per_year=52,IF(A255=1,Schedule!fpdate,B254+7),IF(Schedule!periods_per_year=24,IF(A255=1,Schedule!fpdate,IF(Schedule!fpdate=EOMONTH(Schedule!fpdate,0),IF(ISODD(A255),EOMONTH(EDATE(Schedule!fpdate,(A255-1)/2),0),EDATE(DATE(YEAR(Schedule!fpdate),MONTH(Schedule!fpdate)+1,15),(A255-1)/2)),IF(DAY(Schedule!fpdate)=15,IF(ISODD(A255),EDATE(Schedule!fpdate,(A255-1)/2),EOMONTH(EDATE(Schedule!fpdate,(A255-1)/2),0)),IF(DAY(Schedule!fpdate)&lt;=14,IF(ISODD(A255),EDATE(Schedule!fpdate,(A255-1)/2),EDATE(MIN(Schedule!fpdate+15,EOMONTH(Schedule!fpdate,0)),(A255-1)/2)),EDATE(IF(ISODD(A255),Schedule!fpdate,Schedule!fpdate-15),A255/2))))),IF(A255=1,Schedule!fpdate,EDATE(Schedule!fpdate,Schedule!months_per_period*(A255-1)))))))</f>
        <v/>
      </c>
      <c r="C255" s="55" t="str">
        <f>IF(A255="","",IF(Schedule!roundOpt,IF(OR(A255=Schedule!nper,Schedule!payment&gt;ROUND((1+Schedule!rate)*H254,2)),ROUND((1+Schedule!rate)*H254,2),Schedule!payment),IF(OR(A255=Schedule!nper,Schedule!payment&gt;(1+Schedule!rate)*H254),(1+Schedule!rate)*H254,Schedule!payment)))</f>
        <v/>
      </c>
      <c r="D255" s="58"/>
      <c r="E255" s="57"/>
      <c r="F255" s="57" t="str">
        <f>IF(A255="","",IF(AND(A255=1,Schedule!pmtType=1),0,IF(Schedule!roundOpt,ROUND(Schedule!rate*H254,2),Schedule!rate*H254)))</f>
        <v/>
      </c>
      <c r="G255" s="57" t="str">
        <f t="shared" si="7"/>
        <v/>
      </c>
      <c r="H255" s="57" t="str">
        <f t="shared" si="8"/>
        <v/>
      </c>
    </row>
    <row r="256" ht="12.75" customHeight="1">
      <c r="A256" s="53" t="str">
        <f>IF(H255="","",IF(Schedule!roundOpt,IF(OR(A255&gt;=Schedule!nper,ROUND(H255,2)&lt;=0),"",A255+1),IF(OR(A255&gt;=Schedule!nper,H255&lt;=0),"",A255+1)))</f>
        <v/>
      </c>
      <c r="B256" s="54" t="str">
        <f>IF(A256="","",IF(Schedule!periods_per_year=26,IF(A256=1,Schedule!fpdate,B255+14),IF(Schedule!periods_per_year=52,IF(A256=1,Schedule!fpdate,B255+7),IF(Schedule!periods_per_year=24,IF(A256=1,Schedule!fpdate,IF(Schedule!fpdate=EOMONTH(Schedule!fpdate,0),IF(ISODD(A256),EOMONTH(EDATE(Schedule!fpdate,(A256-1)/2),0),EDATE(DATE(YEAR(Schedule!fpdate),MONTH(Schedule!fpdate)+1,15),(A256-1)/2)),IF(DAY(Schedule!fpdate)=15,IF(ISODD(A256),EDATE(Schedule!fpdate,(A256-1)/2),EOMONTH(EDATE(Schedule!fpdate,(A256-1)/2),0)),IF(DAY(Schedule!fpdate)&lt;=14,IF(ISODD(A256),EDATE(Schedule!fpdate,(A256-1)/2),EDATE(MIN(Schedule!fpdate+15,EOMONTH(Schedule!fpdate,0)),(A256-1)/2)),EDATE(IF(ISODD(A256),Schedule!fpdate,Schedule!fpdate-15),A256/2))))),IF(A256=1,Schedule!fpdate,EDATE(Schedule!fpdate,Schedule!months_per_period*(A256-1)))))))</f>
        <v/>
      </c>
      <c r="C256" s="55" t="str">
        <f>IF(A256="","",IF(Schedule!roundOpt,IF(OR(A256=Schedule!nper,Schedule!payment&gt;ROUND((1+Schedule!rate)*H255,2)),ROUND((1+Schedule!rate)*H255,2),Schedule!payment),IF(OR(A256=Schedule!nper,Schedule!payment&gt;(1+Schedule!rate)*H255),(1+Schedule!rate)*H255,Schedule!payment)))</f>
        <v/>
      </c>
      <c r="D256" s="58"/>
      <c r="E256" s="57"/>
      <c r="F256" s="57" t="str">
        <f>IF(A256="","",IF(AND(A256=1,Schedule!pmtType=1),0,IF(Schedule!roundOpt,ROUND(Schedule!rate*H255,2),Schedule!rate*H255)))</f>
        <v/>
      </c>
      <c r="G256" s="57" t="str">
        <f t="shared" si="7"/>
        <v/>
      </c>
      <c r="H256" s="57" t="str">
        <f t="shared" si="8"/>
        <v/>
      </c>
    </row>
    <row r="257" ht="12.75" customHeight="1">
      <c r="A257" s="53" t="str">
        <f>IF(H256="","",IF(Schedule!roundOpt,IF(OR(A256&gt;=Schedule!nper,ROUND(H256,2)&lt;=0),"",A256+1),IF(OR(A256&gt;=Schedule!nper,H256&lt;=0),"",A256+1)))</f>
        <v/>
      </c>
      <c r="B257" s="54" t="str">
        <f>IF(A257="","",IF(Schedule!periods_per_year=26,IF(A257=1,Schedule!fpdate,B256+14),IF(Schedule!periods_per_year=52,IF(A257=1,Schedule!fpdate,B256+7),IF(Schedule!periods_per_year=24,IF(A257=1,Schedule!fpdate,IF(Schedule!fpdate=EOMONTH(Schedule!fpdate,0),IF(ISODD(A257),EOMONTH(EDATE(Schedule!fpdate,(A257-1)/2),0),EDATE(DATE(YEAR(Schedule!fpdate),MONTH(Schedule!fpdate)+1,15),(A257-1)/2)),IF(DAY(Schedule!fpdate)=15,IF(ISODD(A257),EDATE(Schedule!fpdate,(A257-1)/2),EOMONTH(EDATE(Schedule!fpdate,(A257-1)/2),0)),IF(DAY(Schedule!fpdate)&lt;=14,IF(ISODD(A257),EDATE(Schedule!fpdate,(A257-1)/2),EDATE(MIN(Schedule!fpdate+15,EOMONTH(Schedule!fpdate,0)),(A257-1)/2)),EDATE(IF(ISODD(A257),Schedule!fpdate,Schedule!fpdate-15),A257/2))))),IF(A257=1,Schedule!fpdate,EDATE(Schedule!fpdate,Schedule!months_per_period*(A257-1)))))))</f>
        <v/>
      </c>
      <c r="C257" s="55" t="str">
        <f>IF(A257="","",IF(Schedule!roundOpt,IF(OR(A257=Schedule!nper,Schedule!payment&gt;ROUND((1+Schedule!rate)*H256,2)),ROUND((1+Schedule!rate)*H256,2),Schedule!payment),IF(OR(A257=Schedule!nper,Schedule!payment&gt;(1+Schedule!rate)*H256),(1+Schedule!rate)*H256,Schedule!payment)))</f>
        <v/>
      </c>
      <c r="D257" s="58"/>
      <c r="E257" s="57"/>
      <c r="F257" s="57" t="str">
        <f>IF(A257="","",IF(AND(A257=1,Schedule!pmtType=1),0,IF(Schedule!roundOpt,ROUND(Schedule!rate*H256,2),Schedule!rate*H256)))</f>
        <v/>
      </c>
      <c r="G257" s="57" t="str">
        <f t="shared" si="7"/>
        <v/>
      </c>
      <c r="H257" s="57" t="str">
        <f t="shared" si="8"/>
        <v/>
      </c>
    </row>
    <row r="258" ht="12.75" customHeight="1">
      <c r="A258" s="53" t="str">
        <f>IF(H257="","",IF(Schedule!roundOpt,IF(OR(A257&gt;=Schedule!nper,ROUND(H257,2)&lt;=0),"",A257+1),IF(OR(A257&gt;=Schedule!nper,H257&lt;=0),"",A257+1)))</f>
        <v/>
      </c>
      <c r="B258" s="54" t="str">
        <f>IF(A258="","",IF(Schedule!periods_per_year=26,IF(A258=1,Schedule!fpdate,B257+14),IF(Schedule!periods_per_year=52,IF(A258=1,Schedule!fpdate,B257+7),IF(Schedule!periods_per_year=24,IF(A258=1,Schedule!fpdate,IF(Schedule!fpdate=EOMONTH(Schedule!fpdate,0),IF(ISODD(A258),EOMONTH(EDATE(Schedule!fpdate,(A258-1)/2),0),EDATE(DATE(YEAR(Schedule!fpdate),MONTH(Schedule!fpdate)+1,15),(A258-1)/2)),IF(DAY(Schedule!fpdate)=15,IF(ISODD(A258),EDATE(Schedule!fpdate,(A258-1)/2),EOMONTH(EDATE(Schedule!fpdate,(A258-1)/2),0)),IF(DAY(Schedule!fpdate)&lt;=14,IF(ISODD(A258),EDATE(Schedule!fpdate,(A258-1)/2),EDATE(MIN(Schedule!fpdate+15,EOMONTH(Schedule!fpdate,0)),(A258-1)/2)),EDATE(IF(ISODD(A258),Schedule!fpdate,Schedule!fpdate-15),A258/2))))),IF(A258=1,Schedule!fpdate,EDATE(Schedule!fpdate,Schedule!months_per_period*(A258-1)))))))</f>
        <v/>
      </c>
      <c r="C258" s="55" t="str">
        <f>IF(A258="","",IF(Schedule!roundOpt,IF(OR(A258=Schedule!nper,Schedule!payment&gt;ROUND((1+Schedule!rate)*H257,2)),ROUND((1+Schedule!rate)*H257,2),Schedule!payment),IF(OR(A258=Schedule!nper,Schedule!payment&gt;(1+Schedule!rate)*H257),(1+Schedule!rate)*H257,Schedule!payment)))</f>
        <v/>
      </c>
      <c r="D258" s="58"/>
      <c r="E258" s="57"/>
      <c r="F258" s="57" t="str">
        <f>IF(A258="","",IF(AND(A258=1,Schedule!pmtType=1),0,IF(Schedule!roundOpt,ROUND(Schedule!rate*H257,2),Schedule!rate*H257)))</f>
        <v/>
      </c>
      <c r="G258" s="57" t="str">
        <f t="shared" si="7"/>
        <v/>
      </c>
      <c r="H258" s="57" t="str">
        <f t="shared" si="8"/>
        <v/>
      </c>
    </row>
    <row r="259" ht="12.75" customHeight="1">
      <c r="A259" s="53" t="str">
        <f>IF(H258="","",IF(Schedule!roundOpt,IF(OR(A258&gt;=Schedule!nper,ROUND(H258,2)&lt;=0),"",A258+1),IF(OR(A258&gt;=Schedule!nper,H258&lt;=0),"",A258+1)))</f>
        <v/>
      </c>
      <c r="B259" s="54" t="str">
        <f>IF(A259="","",IF(Schedule!periods_per_year=26,IF(A259=1,Schedule!fpdate,B258+14),IF(Schedule!periods_per_year=52,IF(A259=1,Schedule!fpdate,B258+7),IF(Schedule!periods_per_year=24,IF(A259=1,Schedule!fpdate,IF(Schedule!fpdate=EOMONTH(Schedule!fpdate,0),IF(ISODD(A259),EOMONTH(EDATE(Schedule!fpdate,(A259-1)/2),0),EDATE(DATE(YEAR(Schedule!fpdate),MONTH(Schedule!fpdate)+1,15),(A259-1)/2)),IF(DAY(Schedule!fpdate)=15,IF(ISODD(A259),EDATE(Schedule!fpdate,(A259-1)/2),EOMONTH(EDATE(Schedule!fpdate,(A259-1)/2),0)),IF(DAY(Schedule!fpdate)&lt;=14,IF(ISODD(A259),EDATE(Schedule!fpdate,(A259-1)/2),EDATE(MIN(Schedule!fpdate+15,EOMONTH(Schedule!fpdate,0)),(A259-1)/2)),EDATE(IF(ISODD(A259),Schedule!fpdate,Schedule!fpdate-15),A259/2))))),IF(A259=1,Schedule!fpdate,EDATE(Schedule!fpdate,Schedule!months_per_period*(A259-1)))))))</f>
        <v/>
      </c>
      <c r="C259" s="55" t="str">
        <f>IF(A259="","",IF(Schedule!roundOpt,IF(OR(A259=Schedule!nper,Schedule!payment&gt;ROUND((1+Schedule!rate)*H258,2)),ROUND((1+Schedule!rate)*H258,2),Schedule!payment),IF(OR(A259=Schedule!nper,Schedule!payment&gt;(1+Schedule!rate)*H258),(1+Schedule!rate)*H258,Schedule!payment)))</f>
        <v/>
      </c>
      <c r="D259" s="58"/>
      <c r="E259" s="57"/>
      <c r="F259" s="57" t="str">
        <f>IF(A259="","",IF(AND(A259=1,Schedule!pmtType=1),0,IF(Schedule!roundOpt,ROUND(Schedule!rate*H258,2),Schedule!rate*H258)))</f>
        <v/>
      </c>
      <c r="G259" s="57" t="str">
        <f t="shared" si="7"/>
        <v/>
      </c>
      <c r="H259" s="57" t="str">
        <f t="shared" si="8"/>
        <v/>
      </c>
    </row>
    <row r="260" ht="12.75" customHeight="1">
      <c r="A260" s="53" t="str">
        <f>IF(H259="","",IF(Schedule!roundOpt,IF(OR(A259&gt;=Schedule!nper,ROUND(H259,2)&lt;=0),"",A259+1),IF(OR(A259&gt;=Schedule!nper,H259&lt;=0),"",A259+1)))</f>
        <v/>
      </c>
      <c r="B260" s="54" t="str">
        <f>IF(A260="","",IF(Schedule!periods_per_year=26,IF(A260=1,Schedule!fpdate,B259+14),IF(Schedule!periods_per_year=52,IF(A260=1,Schedule!fpdate,B259+7),IF(Schedule!periods_per_year=24,IF(A260=1,Schedule!fpdate,IF(Schedule!fpdate=EOMONTH(Schedule!fpdate,0),IF(ISODD(A260),EOMONTH(EDATE(Schedule!fpdate,(A260-1)/2),0),EDATE(DATE(YEAR(Schedule!fpdate),MONTH(Schedule!fpdate)+1,15),(A260-1)/2)),IF(DAY(Schedule!fpdate)=15,IF(ISODD(A260),EDATE(Schedule!fpdate,(A260-1)/2),EOMONTH(EDATE(Schedule!fpdate,(A260-1)/2),0)),IF(DAY(Schedule!fpdate)&lt;=14,IF(ISODD(A260),EDATE(Schedule!fpdate,(A260-1)/2),EDATE(MIN(Schedule!fpdate+15,EOMONTH(Schedule!fpdate,0)),(A260-1)/2)),EDATE(IF(ISODD(A260),Schedule!fpdate,Schedule!fpdate-15),A260/2))))),IF(A260=1,Schedule!fpdate,EDATE(Schedule!fpdate,Schedule!months_per_period*(A260-1)))))))</f>
        <v/>
      </c>
      <c r="C260" s="55" t="str">
        <f>IF(A260="","",IF(Schedule!roundOpt,IF(OR(A260=Schedule!nper,Schedule!payment&gt;ROUND((1+Schedule!rate)*H259,2)),ROUND((1+Schedule!rate)*H259,2),Schedule!payment),IF(OR(A260=Schedule!nper,Schedule!payment&gt;(1+Schedule!rate)*H259),(1+Schedule!rate)*H259,Schedule!payment)))</f>
        <v/>
      </c>
      <c r="D260" s="58"/>
      <c r="E260" s="57"/>
      <c r="F260" s="57" t="str">
        <f>IF(A260="","",IF(AND(A260=1,Schedule!pmtType=1),0,IF(Schedule!roundOpt,ROUND(Schedule!rate*H259,2),Schedule!rate*H259)))</f>
        <v/>
      </c>
      <c r="G260" s="57" t="str">
        <f t="shared" si="7"/>
        <v/>
      </c>
      <c r="H260" s="57" t="str">
        <f t="shared" si="8"/>
        <v/>
      </c>
    </row>
    <row r="261" ht="12.75" customHeight="1">
      <c r="A261" s="53" t="str">
        <f>IF(H260="","",IF(Schedule!roundOpt,IF(OR(A260&gt;=Schedule!nper,ROUND(H260,2)&lt;=0),"",A260+1),IF(OR(A260&gt;=Schedule!nper,H260&lt;=0),"",A260+1)))</f>
        <v/>
      </c>
      <c r="B261" s="54" t="str">
        <f>IF(A261="","",IF(Schedule!periods_per_year=26,IF(A261=1,Schedule!fpdate,B260+14),IF(Schedule!periods_per_year=52,IF(A261=1,Schedule!fpdate,B260+7),IF(Schedule!periods_per_year=24,IF(A261=1,Schedule!fpdate,IF(Schedule!fpdate=EOMONTH(Schedule!fpdate,0),IF(ISODD(A261),EOMONTH(EDATE(Schedule!fpdate,(A261-1)/2),0),EDATE(DATE(YEAR(Schedule!fpdate),MONTH(Schedule!fpdate)+1,15),(A261-1)/2)),IF(DAY(Schedule!fpdate)=15,IF(ISODD(A261),EDATE(Schedule!fpdate,(A261-1)/2),EOMONTH(EDATE(Schedule!fpdate,(A261-1)/2),0)),IF(DAY(Schedule!fpdate)&lt;=14,IF(ISODD(A261),EDATE(Schedule!fpdate,(A261-1)/2),EDATE(MIN(Schedule!fpdate+15,EOMONTH(Schedule!fpdate,0)),(A261-1)/2)),EDATE(IF(ISODD(A261),Schedule!fpdate,Schedule!fpdate-15),A261/2))))),IF(A261=1,Schedule!fpdate,EDATE(Schedule!fpdate,Schedule!months_per_period*(A261-1)))))))</f>
        <v/>
      </c>
      <c r="C261" s="55" t="str">
        <f>IF(A261="","",IF(Schedule!roundOpt,IF(OR(A261=Schedule!nper,Schedule!payment&gt;ROUND((1+Schedule!rate)*H260,2)),ROUND((1+Schedule!rate)*H260,2),Schedule!payment),IF(OR(A261=Schedule!nper,Schedule!payment&gt;(1+Schedule!rate)*H260),(1+Schedule!rate)*H260,Schedule!payment)))</f>
        <v/>
      </c>
      <c r="D261" s="58"/>
      <c r="E261" s="57"/>
      <c r="F261" s="57" t="str">
        <f>IF(A261="","",IF(AND(A261=1,Schedule!pmtType=1),0,IF(Schedule!roundOpt,ROUND(Schedule!rate*H260,2),Schedule!rate*H260)))</f>
        <v/>
      </c>
      <c r="G261" s="57" t="str">
        <f t="shared" si="7"/>
        <v/>
      </c>
      <c r="H261" s="57" t="str">
        <f t="shared" si="8"/>
        <v/>
      </c>
    </row>
    <row r="262" ht="12.75" customHeight="1">
      <c r="A262" s="53" t="str">
        <f>IF(H261="","",IF(Schedule!roundOpt,IF(OR(A261&gt;=Schedule!nper,ROUND(H261,2)&lt;=0),"",A261+1),IF(OR(A261&gt;=Schedule!nper,H261&lt;=0),"",A261+1)))</f>
        <v/>
      </c>
      <c r="B262" s="54" t="str">
        <f>IF(A262="","",IF(Schedule!periods_per_year=26,IF(A262=1,Schedule!fpdate,B261+14),IF(Schedule!periods_per_year=52,IF(A262=1,Schedule!fpdate,B261+7),IF(Schedule!periods_per_year=24,IF(A262=1,Schedule!fpdate,IF(Schedule!fpdate=EOMONTH(Schedule!fpdate,0),IF(ISODD(A262),EOMONTH(EDATE(Schedule!fpdate,(A262-1)/2),0),EDATE(DATE(YEAR(Schedule!fpdate),MONTH(Schedule!fpdate)+1,15),(A262-1)/2)),IF(DAY(Schedule!fpdate)=15,IF(ISODD(A262),EDATE(Schedule!fpdate,(A262-1)/2),EOMONTH(EDATE(Schedule!fpdate,(A262-1)/2),0)),IF(DAY(Schedule!fpdate)&lt;=14,IF(ISODD(A262),EDATE(Schedule!fpdate,(A262-1)/2),EDATE(MIN(Schedule!fpdate+15,EOMONTH(Schedule!fpdate,0)),(A262-1)/2)),EDATE(IF(ISODD(A262),Schedule!fpdate,Schedule!fpdate-15),A262/2))))),IF(A262=1,Schedule!fpdate,EDATE(Schedule!fpdate,Schedule!months_per_period*(A262-1)))))))</f>
        <v/>
      </c>
      <c r="C262" s="55" t="str">
        <f>IF(A262="","",IF(Schedule!roundOpt,IF(OR(A262=Schedule!nper,Schedule!payment&gt;ROUND((1+Schedule!rate)*H261,2)),ROUND((1+Schedule!rate)*H261,2),Schedule!payment),IF(OR(A262=Schedule!nper,Schedule!payment&gt;(1+Schedule!rate)*H261),(1+Schedule!rate)*H261,Schedule!payment)))</f>
        <v/>
      </c>
      <c r="D262" s="58"/>
      <c r="E262" s="57"/>
      <c r="F262" s="57" t="str">
        <f>IF(A262="","",IF(AND(A262=1,Schedule!pmtType=1),0,IF(Schedule!roundOpt,ROUND(Schedule!rate*H261,2),Schedule!rate*H261)))</f>
        <v/>
      </c>
      <c r="G262" s="57" t="str">
        <f t="shared" si="7"/>
        <v/>
      </c>
      <c r="H262" s="57" t="str">
        <f t="shared" si="8"/>
        <v/>
      </c>
    </row>
    <row r="263" ht="12.75" customHeight="1">
      <c r="A263" s="53" t="str">
        <f>IF(H262="","",IF(Schedule!roundOpt,IF(OR(A262&gt;=Schedule!nper,ROUND(H262,2)&lt;=0),"",A262+1),IF(OR(A262&gt;=Schedule!nper,H262&lt;=0),"",A262+1)))</f>
        <v/>
      </c>
      <c r="B263" s="54" t="str">
        <f>IF(A263="","",IF(Schedule!periods_per_year=26,IF(A263=1,Schedule!fpdate,B262+14),IF(Schedule!periods_per_year=52,IF(A263=1,Schedule!fpdate,B262+7),IF(Schedule!periods_per_year=24,IF(A263=1,Schedule!fpdate,IF(Schedule!fpdate=EOMONTH(Schedule!fpdate,0),IF(ISODD(A263),EOMONTH(EDATE(Schedule!fpdate,(A263-1)/2),0),EDATE(DATE(YEAR(Schedule!fpdate),MONTH(Schedule!fpdate)+1,15),(A263-1)/2)),IF(DAY(Schedule!fpdate)=15,IF(ISODD(A263),EDATE(Schedule!fpdate,(A263-1)/2),EOMONTH(EDATE(Schedule!fpdate,(A263-1)/2),0)),IF(DAY(Schedule!fpdate)&lt;=14,IF(ISODD(A263),EDATE(Schedule!fpdate,(A263-1)/2),EDATE(MIN(Schedule!fpdate+15,EOMONTH(Schedule!fpdate,0)),(A263-1)/2)),EDATE(IF(ISODD(A263),Schedule!fpdate,Schedule!fpdate-15),A263/2))))),IF(A263=1,Schedule!fpdate,EDATE(Schedule!fpdate,Schedule!months_per_period*(A263-1)))))))</f>
        <v/>
      </c>
      <c r="C263" s="55" t="str">
        <f>IF(A263="","",IF(Schedule!roundOpt,IF(OR(A263=Schedule!nper,Schedule!payment&gt;ROUND((1+Schedule!rate)*H262,2)),ROUND((1+Schedule!rate)*H262,2),Schedule!payment),IF(OR(A263=Schedule!nper,Schedule!payment&gt;(1+Schedule!rate)*H262),(1+Schedule!rate)*H262,Schedule!payment)))</f>
        <v/>
      </c>
      <c r="D263" s="58"/>
      <c r="E263" s="57"/>
      <c r="F263" s="57" t="str">
        <f>IF(A263="","",IF(AND(A263=1,Schedule!pmtType=1),0,IF(Schedule!roundOpt,ROUND(Schedule!rate*H262,2),Schedule!rate*H262)))</f>
        <v/>
      </c>
      <c r="G263" s="57" t="str">
        <f t="shared" si="7"/>
        <v/>
      </c>
      <c r="H263" s="57" t="str">
        <f t="shared" si="8"/>
        <v/>
      </c>
    </row>
    <row r="264" ht="12.75" customHeight="1">
      <c r="A264" s="53" t="str">
        <f>IF(H263="","",IF(Schedule!roundOpt,IF(OR(A263&gt;=Schedule!nper,ROUND(H263,2)&lt;=0),"",A263+1),IF(OR(A263&gt;=Schedule!nper,H263&lt;=0),"",A263+1)))</f>
        <v/>
      </c>
      <c r="B264" s="54" t="str">
        <f>IF(A264="","",IF(Schedule!periods_per_year=26,IF(A264=1,Schedule!fpdate,B263+14),IF(Schedule!periods_per_year=52,IF(A264=1,Schedule!fpdate,B263+7),IF(Schedule!periods_per_year=24,IF(A264=1,Schedule!fpdate,IF(Schedule!fpdate=EOMONTH(Schedule!fpdate,0),IF(ISODD(A264),EOMONTH(EDATE(Schedule!fpdate,(A264-1)/2),0),EDATE(DATE(YEAR(Schedule!fpdate),MONTH(Schedule!fpdate)+1,15),(A264-1)/2)),IF(DAY(Schedule!fpdate)=15,IF(ISODD(A264),EDATE(Schedule!fpdate,(A264-1)/2),EOMONTH(EDATE(Schedule!fpdate,(A264-1)/2),0)),IF(DAY(Schedule!fpdate)&lt;=14,IF(ISODD(A264),EDATE(Schedule!fpdate,(A264-1)/2),EDATE(MIN(Schedule!fpdate+15,EOMONTH(Schedule!fpdate,0)),(A264-1)/2)),EDATE(IF(ISODD(A264),Schedule!fpdate,Schedule!fpdate-15),A264/2))))),IF(A264=1,Schedule!fpdate,EDATE(Schedule!fpdate,Schedule!months_per_period*(A264-1)))))))</f>
        <v/>
      </c>
      <c r="C264" s="55" t="str">
        <f>IF(A264="","",IF(Schedule!roundOpt,IF(OR(A264=Schedule!nper,Schedule!payment&gt;ROUND((1+Schedule!rate)*H263,2)),ROUND((1+Schedule!rate)*H263,2),Schedule!payment),IF(OR(A264=Schedule!nper,Schedule!payment&gt;(1+Schedule!rate)*H263),(1+Schedule!rate)*H263,Schedule!payment)))</f>
        <v/>
      </c>
      <c r="D264" s="58"/>
      <c r="E264" s="57"/>
      <c r="F264" s="57" t="str">
        <f>IF(A264="","",IF(AND(A264=1,Schedule!pmtType=1),0,IF(Schedule!roundOpt,ROUND(Schedule!rate*H263,2),Schedule!rate*H263)))</f>
        <v/>
      </c>
      <c r="G264" s="57" t="str">
        <f t="shared" si="7"/>
        <v/>
      </c>
      <c r="H264" s="57" t="str">
        <f t="shared" si="8"/>
        <v/>
      </c>
    </row>
    <row r="265" ht="12.75" customHeight="1">
      <c r="A265" s="53" t="str">
        <f>IF(H264="","",IF(Schedule!roundOpt,IF(OR(A264&gt;=Schedule!nper,ROUND(H264,2)&lt;=0),"",A264+1),IF(OR(A264&gt;=Schedule!nper,H264&lt;=0),"",A264+1)))</f>
        <v/>
      </c>
      <c r="B265" s="54" t="str">
        <f>IF(A265="","",IF(Schedule!periods_per_year=26,IF(A265=1,Schedule!fpdate,B264+14),IF(Schedule!periods_per_year=52,IF(A265=1,Schedule!fpdate,B264+7),IF(Schedule!periods_per_year=24,IF(A265=1,Schedule!fpdate,IF(Schedule!fpdate=EOMONTH(Schedule!fpdate,0),IF(ISODD(A265),EOMONTH(EDATE(Schedule!fpdate,(A265-1)/2),0),EDATE(DATE(YEAR(Schedule!fpdate),MONTH(Schedule!fpdate)+1,15),(A265-1)/2)),IF(DAY(Schedule!fpdate)=15,IF(ISODD(A265),EDATE(Schedule!fpdate,(A265-1)/2),EOMONTH(EDATE(Schedule!fpdate,(A265-1)/2),0)),IF(DAY(Schedule!fpdate)&lt;=14,IF(ISODD(A265),EDATE(Schedule!fpdate,(A265-1)/2),EDATE(MIN(Schedule!fpdate+15,EOMONTH(Schedule!fpdate,0)),(A265-1)/2)),EDATE(IF(ISODD(A265),Schedule!fpdate,Schedule!fpdate-15),A265/2))))),IF(A265=1,Schedule!fpdate,EDATE(Schedule!fpdate,Schedule!months_per_period*(A265-1)))))))</f>
        <v/>
      </c>
      <c r="C265" s="55" t="str">
        <f>IF(A265="","",IF(Schedule!roundOpt,IF(OR(A265=Schedule!nper,Schedule!payment&gt;ROUND((1+Schedule!rate)*H264,2)),ROUND((1+Schedule!rate)*H264,2),Schedule!payment),IF(OR(A265=Schedule!nper,Schedule!payment&gt;(1+Schedule!rate)*H264),(1+Schedule!rate)*H264,Schedule!payment)))</f>
        <v/>
      </c>
      <c r="D265" s="58"/>
      <c r="E265" s="57"/>
      <c r="F265" s="57" t="str">
        <f>IF(A265="","",IF(AND(A265=1,Schedule!pmtType=1),0,IF(Schedule!roundOpt,ROUND(Schedule!rate*H264,2),Schedule!rate*H264)))</f>
        <v/>
      </c>
      <c r="G265" s="57" t="str">
        <f t="shared" si="7"/>
        <v/>
      </c>
      <c r="H265" s="57" t="str">
        <f t="shared" si="8"/>
        <v/>
      </c>
    </row>
    <row r="266" ht="12.75" customHeight="1">
      <c r="A266" s="53" t="str">
        <f>IF(H265="","",IF(Schedule!roundOpt,IF(OR(A265&gt;=Schedule!nper,ROUND(H265,2)&lt;=0),"",A265+1),IF(OR(A265&gt;=Schedule!nper,H265&lt;=0),"",A265+1)))</f>
        <v/>
      </c>
      <c r="B266" s="54" t="str">
        <f>IF(A266="","",IF(Schedule!periods_per_year=26,IF(A266=1,Schedule!fpdate,B265+14),IF(Schedule!periods_per_year=52,IF(A266=1,Schedule!fpdate,B265+7),IF(Schedule!periods_per_year=24,IF(A266=1,Schedule!fpdate,IF(Schedule!fpdate=EOMONTH(Schedule!fpdate,0),IF(ISODD(A266),EOMONTH(EDATE(Schedule!fpdate,(A266-1)/2),0),EDATE(DATE(YEAR(Schedule!fpdate),MONTH(Schedule!fpdate)+1,15),(A266-1)/2)),IF(DAY(Schedule!fpdate)=15,IF(ISODD(A266),EDATE(Schedule!fpdate,(A266-1)/2),EOMONTH(EDATE(Schedule!fpdate,(A266-1)/2),0)),IF(DAY(Schedule!fpdate)&lt;=14,IF(ISODD(A266),EDATE(Schedule!fpdate,(A266-1)/2),EDATE(MIN(Schedule!fpdate+15,EOMONTH(Schedule!fpdate,0)),(A266-1)/2)),EDATE(IF(ISODD(A266),Schedule!fpdate,Schedule!fpdate-15),A266/2))))),IF(A266=1,Schedule!fpdate,EDATE(Schedule!fpdate,Schedule!months_per_period*(A266-1)))))))</f>
        <v/>
      </c>
      <c r="C266" s="55" t="str">
        <f>IF(A266="","",IF(Schedule!roundOpt,IF(OR(A266=Schedule!nper,Schedule!payment&gt;ROUND((1+Schedule!rate)*H265,2)),ROUND((1+Schedule!rate)*H265,2),Schedule!payment),IF(OR(A266=Schedule!nper,Schedule!payment&gt;(1+Schedule!rate)*H265),(1+Schedule!rate)*H265,Schedule!payment)))</f>
        <v/>
      </c>
      <c r="D266" s="58"/>
      <c r="E266" s="57"/>
      <c r="F266" s="57" t="str">
        <f>IF(A266="","",IF(AND(A266=1,Schedule!pmtType=1),0,IF(Schedule!roundOpt,ROUND(Schedule!rate*H265,2),Schedule!rate*H265)))</f>
        <v/>
      </c>
      <c r="G266" s="57" t="str">
        <f t="shared" si="7"/>
        <v/>
      </c>
      <c r="H266" s="57" t="str">
        <f t="shared" si="8"/>
        <v/>
      </c>
    </row>
    <row r="267" ht="12.75" customHeight="1">
      <c r="A267" s="53" t="str">
        <f>IF(H266="","",IF(Schedule!roundOpt,IF(OR(A266&gt;=Schedule!nper,ROUND(H266,2)&lt;=0),"",A266+1),IF(OR(A266&gt;=Schedule!nper,H266&lt;=0),"",A266+1)))</f>
        <v/>
      </c>
      <c r="B267" s="54" t="str">
        <f>IF(A267="","",IF(Schedule!periods_per_year=26,IF(A267=1,Schedule!fpdate,B266+14),IF(Schedule!periods_per_year=52,IF(A267=1,Schedule!fpdate,B266+7),IF(Schedule!periods_per_year=24,IF(A267=1,Schedule!fpdate,IF(Schedule!fpdate=EOMONTH(Schedule!fpdate,0),IF(ISODD(A267),EOMONTH(EDATE(Schedule!fpdate,(A267-1)/2),0),EDATE(DATE(YEAR(Schedule!fpdate),MONTH(Schedule!fpdate)+1,15),(A267-1)/2)),IF(DAY(Schedule!fpdate)=15,IF(ISODD(A267),EDATE(Schedule!fpdate,(A267-1)/2),EOMONTH(EDATE(Schedule!fpdate,(A267-1)/2),0)),IF(DAY(Schedule!fpdate)&lt;=14,IF(ISODD(A267),EDATE(Schedule!fpdate,(A267-1)/2),EDATE(MIN(Schedule!fpdate+15,EOMONTH(Schedule!fpdate,0)),(A267-1)/2)),EDATE(IF(ISODD(A267),Schedule!fpdate,Schedule!fpdate-15),A267/2))))),IF(A267=1,Schedule!fpdate,EDATE(Schedule!fpdate,Schedule!months_per_period*(A267-1)))))))</f>
        <v/>
      </c>
      <c r="C267" s="55" t="str">
        <f>IF(A267="","",IF(Schedule!roundOpt,IF(OR(A267=Schedule!nper,Schedule!payment&gt;ROUND((1+Schedule!rate)*H266,2)),ROUND((1+Schedule!rate)*H266,2),Schedule!payment),IF(OR(A267=Schedule!nper,Schedule!payment&gt;(1+Schedule!rate)*H266),(1+Schedule!rate)*H266,Schedule!payment)))</f>
        <v/>
      </c>
      <c r="D267" s="58"/>
      <c r="E267" s="57"/>
      <c r="F267" s="57" t="str">
        <f>IF(A267="","",IF(AND(A267=1,Schedule!pmtType=1),0,IF(Schedule!roundOpt,ROUND(Schedule!rate*H266,2),Schedule!rate*H266)))</f>
        <v/>
      </c>
      <c r="G267" s="57" t="str">
        <f t="shared" si="7"/>
        <v/>
      </c>
      <c r="H267" s="57" t="str">
        <f t="shared" si="8"/>
        <v/>
      </c>
    </row>
    <row r="268" ht="12.75" customHeight="1">
      <c r="A268" s="53" t="str">
        <f>IF(H267="","",IF(Schedule!roundOpt,IF(OR(A267&gt;=Schedule!nper,ROUND(H267,2)&lt;=0),"",A267+1),IF(OR(A267&gt;=Schedule!nper,H267&lt;=0),"",A267+1)))</f>
        <v/>
      </c>
      <c r="B268" s="54" t="str">
        <f>IF(A268="","",IF(Schedule!periods_per_year=26,IF(A268=1,Schedule!fpdate,B267+14),IF(Schedule!periods_per_year=52,IF(A268=1,Schedule!fpdate,B267+7),IF(Schedule!periods_per_year=24,IF(A268=1,Schedule!fpdate,IF(Schedule!fpdate=EOMONTH(Schedule!fpdate,0),IF(ISODD(A268),EOMONTH(EDATE(Schedule!fpdate,(A268-1)/2),0),EDATE(DATE(YEAR(Schedule!fpdate),MONTH(Schedule!fpdate)+1,15),(A268-1)/2)),IF(DAY(Schedule!fpdate)=15,IF(ISODD(A268),EDATE(Schedule!fpdate,(A268-1)/2),EOMONTH(EDATE(Schedule!fpdate,(A268-1)/2),0)),IF(DAY(Schedule!fpdate)&lt;=14,IF(ISODD(A268),EDATE(Schedule!fpdate,(A268-1)/2),EDATE(MIN(Schedule!fpdate+15,EOMONTH(Schedule!fpdate,0)),(A268-1)/2)),EDATE(IF(ISODD(A268),Schedule!fpdate,Schedule!fpdate-15),A268/2))))),IF(A268=1,Schedule!fpdate,EDATE(Schedule!fpdate,Schedule!months_per_period*(A268-1)))))))</f>
        <v/>
      </c>
      <c r="C268" s="55" t="str">
        <f>IF(A268="","",IF(Schedule!roundOpt,IF(OR(A268=Schedule!nper,Schedule!payment&gt;ROUND((1+Schedule!rate)*H267,2)),ROUND((1+Schedule!rate)*H267,2),Schedule!payment),IF(OR(A268=Schedule!nper,Schedule!payment&gt;(1+Schedule!rate)*H267),(1+Schedule!rate)*H267,Schedule!payment)))</f>
        <v/>
      </c>
      <c r="D268" s="58"/>
      <c r="E268" s="57"/>
      <c r="F268" s="57" t="str">
        <f>IF(A268="","",IF(AND(A268=1,Schedule!pmtType=1),0,IF(Schedule!roundOpt,ROUND(Schedule!rate*H267,2),Schedule!rate*H267)))</f>
        <v/>
      </c>
      <c r="G268" s="57" t="str">
        <f t="shared" si="7"/>
        <v/>
      </c>
      <c r="H268" s="57" t="str">
        <f t="shared" si="8"/>
        <v/>
      </c>
    </row>
    <row r="269" ht="12.75" customHeight="1">
      <c r="A269" s="53" t="str">
        <f>IF(H268="","",IF(Schedule!roundOpt,IF(OR(A268&gt;=Schedule!nper,ROUND(H268,2)&lt;=0),"",A268+1),IF(OR(A268&gt;=Schedule!nper,H268&lt;=0),"",A268+1)))</f>
        <v/>
      </c>
      <c r="B269" s="54" t="str">
        <f>IF(A269="","",IF(Schedule!periods_per_year=26,IF(A269=1,Schedule!fpdate,B268+14),IF(Schedule!periods_per_year=52,IF(A269=1,Schedule!fpdate,B268+7),IF(Schedule!periods_per_year=24,IF(A269=1,Schedule!fpdate,IF(Schedule!fpdate=EOMONTH(Schedule!fpdate,0),IF(ISODD(A269),EOMONTH(EDATE(Schedule!fpdate,(A269-1)/2),0),EDATE(DATE(YEAR(Schedule!fpdate),MONTH(Schedule!fpdate)+1,15),(A269-1)/2)),IF(DAY(Schedule!fpdate)=15,IF(ISODD(A269),EDATE(Schedule!fpdate,(A269-1)/2),EOMONTH(EDATE(Schedule!fpdate,(A269-1)/2),0)),IF(DAY(Schedule!fpdate)&lt;=14,IF(ISODD(A269),EDATE(Schedule!fpdate,(A269-1)/2),EDATE(MIN(Schedule!fpdate+15,EOMONTH(Schedule!fpdate,0)),(A269-1)/2)),EDATE(IF(ISODD(A269),Schedule!fpdate,Schedule!fpdate-15),A269/2))))),IF(A269=1,Schedule!fpdate,EDATE(Schedule!fpdate,Schedule!months_per_period*(A269-1)))))))</f>
        <v/>
      </c>
      <c r="C269" s="55" t="str">
        <f>IF(A269="","",IF(Schedule!roundOpt,IF(OR(A269=Schedule!nper,Schedule!payment&gt;ROUND((1+Schedule!rate)*H268,2)),ROUND((1+Schedule!rate)*H268,2),Schedule!payment),IF(OR(A269=Schedule!nper,Schedule!payment&gt;(1+Schedule!rate)*H268),(1+Schedule!rate)*H268,Schedule!payment)))</f>
        <v/>
      </c>
      <c r="D269" s="58"/>
      <c r="E269" s="57"/>
      <c r="F269" s="57" t="str">
        <f>IF(A269="","",IF(AND(A269=1,Schedule!pmtType=1),0,IF(Schedule!roundOpt,ROUND(Schedule!rate*H268,2),Schedule!rate*H268)))</f>
        <v/>
      </c>
      <c r="G269" s="57" t="str">
        <f t="shared" si="7"/>
        <v/>
      </c>
      <c r="H269" s="57" t="str">
        <f t="shared" si="8"/>
        <v/>
      </c>
    </row>
    <row r="270" ht="12.75" customHeight="1">
      <c r="A270" s="53" t="str">
        <f>IF(H269="","",IF(Schedule!roundOpt,IF(OR(A269&gt;=Schedule!nper,ROUND(H269,2)&lt;=0),"",A269+1),IF(OR(A269&gt;=Schedule!nper,H269&lt;=0),"",A269+1)))</f>
        <v/>
      </c>
      <c r="B270" s="54" t="str">
        <f>IF(A270="","",IF(Schedule!periods_per_year=26,IF(A270=1,Schedule!fpdate,B269+14),IF(Schedule!periods_per_year=52,IF(A270=1,Schedule!fpdate,B269+7),IF(Schedule!periods_per_year=24,IF(A270=1,Schedule!fpdate,IF(Schedule!fpdate=EOMONTH(Schedule!fpdate,0),IF(ISODD(A270),EOMONTH(EDATE(Schedule!fpdate,(A270-1)/2),0),EDATE(DATE(YEAR(Schedule!fpdate),MONTH(Schedule!fpdate)+1,15),(A270-1)/2)),IF(DAY(Schedule!fpdate)=15,IF(ISODD(A270),EDATE(Schedule!fpdate,(A270-1)/2),EOMONTH(EDATE(Schedule!fpdate,(A270-1)/2),0)),IF(DAY(Schedule!fpdate)&lt;=14,IF(ISODD(A270),EDATE(Schedule!fpdate,(A270-1)/2),EDATE(MIN(Schedule!fpdate+15,EOMONTH(Schedule!fpdate,0)),(A270-1)/2)),EDATE(IF(ISODD(A270),Schedule!fpdate,Schedule!fpdate-15),A270/2))))),IF(A270=1,Schedule!fpdate,EDATE(Schedule!fpdate,Schedule!months_per_period*(A270-1)))))))</f>
        <v/>
      </c>
      <c r="C270" s="55" t="str">
        <f>IF(A270="","",IF(Schedule!roundOpt,IF(OR(A270=Schedule!nper,Schedule!payment&gt;ROUND((1+Schedule!rate)*H269,2)),ROUND((1+Schedule!rate)*H269,2),Schedule!payment),IF(OR(A270=Schedule!nper,Schedule!payment&gt;(1+Schedule!rate)*H269),(1+Schedule!rate)*H269,Schedule!payment)))</f>
        <v/>
      </c>
      <c r="D270" s="58"/>
      <c r="E270" s="57"/>
      <c r="F270" s="57" t="str">
        <f>IF(A270="","",IF(AND(A270=1,Schedule!pmtType=1),0,IF(Schedule!roundOpt,ROUND(Schedule!rate*H269,2),Schedule!rate*H269)))</f>
        <v/>
      </c>
      <c r="G270" s="57" t="str">
        <f t="shared" si="7"/>
        <v/>
      </c>
      <c r="H270" s="57" t="str">
        <f t="shared" si="8"/>
        <v/>
      </c>
    </row>
    <row r="271" ht="12.75" customHeight="1">
      <c r="A271" s="53" t="str">
        <f>IF(H270="","",IF(Schedule!roundOpt,IF(OR(A270&gt;=Schedule!nper,ROUND(H270,2)&lt;=0),"",A270+1),IF(OR(A270&gt;=Schedule!nper,H270&lt;=0),"",A270+1)))</f>
        <v/>
      </c>
      <c r="B271" s="54" t="str">
        <f>IF(A271="","",IF(Schedule!periods_per_year=26,IF(A271=1,Schedule!fpdate,B270+14),IF(Schedule!periods_per_year=52,IF(A271=1,Schedule!fpdate,B270+7),IF(Schedule!periods_per_year=24,IF(A271=1,Schedule!fpdate,IF(Schedule!fpdate=EOMONTH(Schedule!fpdate,0),IF(ISODD(A271),EOMONTH(EDATE(Schedule!fpdate,(A271-1)/2),0),EDATE(DATE(YEAR(Schedule!fpdate),MONTH(Schedule!fpdate)+1,15),(A271-1)/2)),IF(DAY(Schedule!fpdate)=15,IF(ISODD(A271),EDATE(Schedule!fpdate,(A271-1)/2),EOMONTH(EDATE(Schedule!fpdate,(A271-1)/2),0)),IF(DAY(Schedule!fpdate)&lt;=14,IF(ISODD(A271),EDATE(Schedule!fpdate,(A271-1)/2),EDATE(MIN(Schedule!fpdate+15,EOMONTH(Schedule!fpdate,0)),(A271-1)/2)),EDATE(IF(ISODD(A271),Schedule!fpdate,Schedule!fpdate-15),A271/2))))),IF(A271=1,Schedule!fpdate,EDATE(Schedule!fpdate,Schedule!months_per_period*(A271-1)))))))</f>
        <v/>
      </c>
      <c r="C271" s="55" t="str">
        <f>IF(A271="","",IF(Schedule!roundOpt,IF(OR(A271=Schedule!nper,Schedule!payment&gt;ROUND((1+Schedule!rate)*H270,2)),ROUND((1+Schedule!rate)*H270,2),Schedule!payment),IF(OR(A271=Schedule!nper,Schedule!payment&gt;(1+Schedule!rate)*H270),(1+Schedule!rate)*H270,Schedule!payment)))</f>
        <v/>
      </c>
      <c r="D271" s="58"/>
      <c r="E271" s="57"/>
      <c r="F271" s="57" t="str">
        <f>IF(A271="","",IF(AND(A271=1,Schedule!pmtType=1),0,IF(Schedule!roundOpt,ROUND(Schedule!rate*H270,2),Schedule!rate*H270)))</f>
        <v/>
      </c>
      <c r="G271" s="57" t="str">
        <f t="shared" si="7"/>
        <v/>
      </c>
      <c r="H271" s="57" t="str">
        <f t="shared" si="8"/>
        <v/>
      </c>
    </row>
    <row r="272" ht="12.75" customHeight="1">
      <c r="A272" s="53" t="str">
        <f>IF(H271="","",IF(Schedule!roundOpt,IF(OR(A271&gt;=Schedule!nper,ROUND(H271,2)&lt;=0),"",A271+1),IF(OR(A271&gt;=Schedule!nper,H271&lt;=0),"",A271+1)))</f>
        <v/>
      </c>
      <c r="B272" s="54" t="str">
        <f>IF(A272="","",IF(Schedule!periods_per_year=26,IF(A272=1,Schedule!fpdate,B271+14),IF(Schedule!periods_per_year=52,IF(A272=1,Schedule!fpdate,B271+7),IF(Schedule!periods_per_year=24,IF(A272=1,Schedule!fpdate,IF(Schedule!fpdate=EOMONTH(Schedule!fpdate,0),IF(ISODD(A272),EOMONTH(EDATE(Schedule!fpdate,(A272-1)/2),0),EDATE(DATE(YEAR(Schedule!fpdate),MONTH(Schedule!fpdate)+1,15),(A272-1)/2)),IF(DAY(Schedule!fpdate)=15,IF(ISODD(A272),EDATE(Schedule!fpdate,(A272-1)/2),EOMONTH(EDATE(Schedule!fpdate,(A272-1)/2),0)),IF(DAY(Schedule!fpdate)&lt;=14,IF(ISODD(A272),EDATE(Schedule!fpdate,(A272-1)/2),EDATE(MIN(Schedule!fpdate+15,EOMONTH(Schedule!fpdate,0)),(A272-1)/2)),EDATE(IF(ISODD(A272),Schedule!fpdate,Schedule!fpdate-15),A272/2))))),IF(A272=1,Schedule!fpdate,EDATE(Schedule!fpdate,Schedule!months_per_period*(A272-1)))))))</f>
        <v/>
      </c>
      <c r="C272" s="55" t="str">
        <f>IF(A272="","",IF(Schedule!roundOpt,IF(OR(A272=Schedule!nper,Schedule!payment&gt;ROUND((1+Schedule!rate)*H271,2)),ROUND((1+Schedule!rate)*H271,2),Schedule!payment),IF(OR(A272=Schedule!nper,Schedule!payment&gt;(1+Schedule!rate)*H271),(1+Schedule!rate)*H271,Schedule!payment)))</f>
        <v/>
      </c>
      <c r="D272" s="58"/>
      <c r="E272" s="57"/>
      <c r="F272" s="57" t="str">
        <f>IF(A272="","",IF(AND(A272=1,Schedule!pmtType=1),0,IF(Schedule!roundOpt,ROUND(Schedule!rate*H271,2),Schedule!rate*H271)))</f>
        <v/>
      </c>
      <c r="G272" s="57" t="str">
        <f t="shared" si="7"/>
        <v/>
      </c>
      <c r="H272" s="57" t="str">
        <f t="shared" si="8"/>
        <v/>
      </c>
    </row>
    <row r="273" ht="12.75" customHeight="1">
      <c r="A273" s="53" t="str">
        <f>IF(H272="","",IF(Schedule!roundOpt,IF(OR(A272&gt;=Schedule!nper,ROUND(H272,2)&lt;=0),"",A272+1),IF(OR(A272&gt;=Schedule!nper,H272&lt;=0),"",A272+1)))</f>
        <v/>
      </c>
      <c r="B273" s="54" t="str">
        <f>IF(A273="","",IF(Schedule!periods_per_year=26,IF(A273=1,Schedule!fpdate,B272+14),IF(Schedule!periods_per_year=52,IF(A273=1,Schedule!fpdate,B272+7),IF(Schedule!periods_per_year=24,IF(A273=1,Schedule!fpdate,IF(Schedule!fpdate=EOMONTH(Schedule!fpdate,0),IF(ISODD(A273),EOMONTH(EDATE(Schedule!fpdate,(A273-1)/2),0),EDATE(DATE(YEAR(Schedule!fpdate),MONTH(Schedule!fpdate)+1,15),(A273-1)/2)),IF(DAY(Schedule!fpdate)=15,IF(ISODD(A273),EDATE(Schedule!fpdate,(A273-1)/2),EOMONTH(EDATE(Schedule!fpdate,(A273-1)/2),0)),IF(DAY(Schedule!fpdate)&lt;=14,IF(ISODD(A273),EDATE(Schedule!fpdate,(A273-1)/2),EDATE(MIN(Schedule!fpdate+15,EOMONTH(Schedule!fpdate,0)),(A273-1)/2)),EDATE(IF(ISODD(A273),Schedule!fpdate,Schedule!fpdate-15),A273/2))))),IF(A273=1,Schedule!fpdate,EDATE(Schedule!fpdate,Schedule!months_per_period*(A273-1)))))))</f>
        <v/>
      </c>
      <c r="C273" s="55" t="str">
        <f>IF(A273="","",IF(Schedule!roundOpt,IF(OR(A273=Schedule!nper,Schedule!payment&gt;ROUND((1+Schedule!rate)*H272,2)),ROUND((1+Schedule!rate)*H272,2),Schedule!payment),IF(OR(A273=Schedule!nper,Schedule!payment&gt;(1+Schedule!rate)*H272),(1+Schedule!rate)*H272,Schedule!payment)))</f>
        <v/>
      </c>
      <c r="D273" s="58"/>
      <c r="E273" s="57"/>
      <c r="F273" s="57" t="str">
        <f>IF(A273="","",IF(AND(A273=1,Schedule!pmtType=1),0,IF(Schedule!roundOpt,ROUND(Schedule!rate*H272,2),Schedule!rate*H272)))</f>
        <v/>
      </c>
      <c r="G273" s="57" t="str">
        <f t="shared" si="7"/>
        <v/>
      </c>
      <c r="H273" s="57" t="str">
        <f t="shared" si="8"/>
        <v/>
      </c>
    </row>
    <row r="274" ht="12.75" customHeight="1">
      <c r="A274" s="53" t="str">
        <f>IF(H273="","",IF(Schedule!roundOpt,IF(OR(A273&gt;=Schedule!nper,ROUND(H273,2)&lt;=0),"",A273+1),IF(OR(A273&gt;=Schedule!nper,H273&lt;=0),"",A273+1)))</f>
        <v/>
      </c>
      <c r="B274" s="54" t="str">
        <f>IF(A274="","",IF(Schedule!periods_per_year=26,IF(A274=1,Schedule!fpdate,B273+14),IF(Schedule!periods_per_year=52,IF(A274=1,Schedule!fpdate,B273+7),IF(Schedule!periods_per_year=24,IF(A274=1,Schedule!fpdate,IF(Schedule!fpdate=EOMONTH(Schedule!fpdate,0),IF(ISODD(A274),EOMONTH(EDATE(Schedule!fpdate,(A274-1)/2),0),EDATE(DATE(YEAR(Schedule!fpdate),MONTH(Schedule!fpdate)+1,15),(A274-1)/2)),IF(DAY(Schedule!fpdate)=15,IF(ISODD(A274),EDATE(Schedule!fpdate,(A274-1)/2),EOMONTH(EDATE(Schedule!fpdate,(A274-1)/2),0)),IF(DAY(Schedule!fpdate)&lt;=14,IF(ISODD(A274),EDATE(Schedule!fpdate,(A274-1)/2),EDATE(MIN(Schedule!fpdate+15,EOMONTH(Schedule!fpdate,0)),(A274-1)/2)),EDATE(IF(ISODD(A274),Schedule!fpdate,Schedule!fpdate-15),A274/2))))),IF(A274=1,Schedule!fpdate,EDATE(Schedule!fpdate,Schedule!months_per_period*(A274-1)))))))</f>
        <v/>
      </c>
      <c r="C274" s="55" t="str">
        <f>IF(A274="","",IF(Schedule!roundOpt,IF(OR(A274=Schedule!nper,Schedule!payment&gt;ROUND((1+Schedule!rate)*H273,2)),ROUND((1+Schedule!rate)*H273,2),Schedule!payment),IF(OR(A274=Schedule!nper,Schedule!payment&gt;(1+Schedule!rate)*H273),(1+Schedule!rate)*H273,Schedule!payment)))</f>
        <v/>
      </c>
      <c r="D274" s="58"/>
      <c r="E274" s="57"/>
      <c r="F274" s="57" t="str">
        <f>IF(A274="","",IF(AND(A274=1,Schedule!pmtType=1),0,IF(Schedule!roundOpt,ROUND(Schedule!rate*H273,2),Schedule!rate*H273)))</f>
        <v/>
      </c>
      <c r="G274" s="57" t="str">
        <f t="shared" si="7"/>
        <v/>
      </c>
      <c r="H274" s="57" t="str">
        <f t="shared" si="8"/>
        <v/>
      </c>
    </row>
    <row r="275" ht="12.75" customHeight="1">
      <c r="A275" s="53" t="str">
        <f>IF(H274="","",IF(Schedule!roundOpt,IF(OR(A274&gt;=Schedule!nper,ROUND(H274,2)&lt;=0),"",A274+1),IF(OR(A274&gt;=Schedule!nper,H274&lt;=0),"",A274+1)))</f>
        <v/>
      </c>
      <c r="B275" s="54" t="str">
        <f>IF(A275="","",IF(Schedule!periods_per_year=26,IF(A275=1,Schedule!fpdate,B274+14),IF(Schedule!periods_per_year=52,IF(A275=1,Schedule!fpdate,B274+7),IF(Schedule!periods_per_year=24,IF(A275=1,Schedule!fpdate,IF(Schedule!fpdate=EOMONTH(Schedule!fpdate,0),IF(ISODD(A275),EOMONTH(EDATE(Schedule!fpdate,(A275-1)/2),0),EDATE(DATE(YEAR(Schedule!fpdate),MONTH(Schedule!fpdate)+1,15),(A275-1)/2)),IF(DAY(Schedule!fpdate)=15,IF(ISODD(A275),EDATE(Schedule!fpdate,(A275-1)/2),EOMONTH(EDATE(Schedule!fpdate,(A275-1)/2),0)),IF(DAY(Schedule!fpdate)&lt;=14,IF(ISODD(A275),EDATE(Schedule!fpdate,(A275-1)/2),EDATE(MIN(Schedule!fpdate+15,EOMONTH(Schedule!fpdate,0)),(A275-1)/2)),EDATE(IF(ISODD(A275),Schedule!fpdate,Schedule!fpdate-15),A275/2))))),IF(A275=1,Schedule!fpdate,EDATE(Schedule!fpdate,Schedule!months_per_period*(A275-1)))))))</f>
        <v/>
      </c>
      <c r="C275" s="55" t="str">
        <f>IF(A275="","",IF(Schedule!roundOpt,IF(OR(A275=Schedule!nper,Schedule!payment&gt;ROUND((1+Schedule!rate)*H274,2)),ROUND((1+Schedule!rate)*H274,2),Schedule!payment),IF(OR(A275=Schedule!nper,Schedule!payment&gt;(1+Schedule!rate)*H274),(1+Schedule!rate)*H274,Schedule!payment)))</f>
        <v/>
      </c>
      <c r="D275" s="58"/>
      <c r="E275" s="57"/>
      <c r="F275" s="57" t="str">
        <f>IF(A275="","",IF(AND(A275=1,Schedule!pmtType=1),0,IF(Schedule!roundOpt,ROUND(Schedule!rate*H274,2),Schedule!rate*H274)))</f>
        <v/>
      </c>
      <c r="G275" s="57" t="str">
        <f t="shared" si="7"/>
        <v/>
      </c>
      <c r="H275" s="57" t="str">
        <f t="shared" si="8"/>
        <v/>
      </c>
    </row>
    <row r="276" ht="12.75" customHeight="1">
      <c r="A276" s="53" t="str">
        <f>IF(H275="","",IF(Schedule!roundOpt,IF(OR(A275&gt;=Schedule!nper,ROUND(H275,2)&lt;=0),"",A275+1),IF(OR(A275&gt;=Schedule!nper,H275&lt;=0),"",A275+1)))</f>
        <v/>
      </c>
      <c r="B276" s="54" t="str">
        <f>IF(A276="","",IF(Schedule!periods_per_year=26,IF(A276=1,Schedule!fpdate,B275+14),IF(Schedule!periods_per_year=52,IF(A276=1,Schedule!fpdate,B275+7),IF(Schedule!periods_per_year=24,IF(A276=1,Schedule!fpdate,IF(Schedule!fpdate=EOMONTH(Schedule!fpdate,0),IF(ISODD(A276),EOMONTH(EDATE(Schedule!fpdate,(A276-1)/2),0),EDATE(DATE(YEAR(Schedule!fpdate),MONTH(Schedule!fpdate)+1,15),(A276-1)/2)),IF(DAY(Schedule!fpdate)=15,IF(ISODD(A276),EDATE(Schedule!fpdate,(A276-1)/2),EOMONTH(EDATE(Schedule!fpdate,(A276-1)/2),0)),IF(DAY(Schedule!fpdate)&lt;=14,IF(ISODD(A276),EDATE(Schedule!fpdate,(A276-1)/2),EDATE(MIN(Schedule!fpdate+15,EOMONTH(Schedule!fpdate,0)),(A276-1)/2)),EDATE(IF(ISODD(A276),Schedule!fpdate,Schedule!fpdate-15),A276/2))))),IF(A276=1,Schedule!fpdate,EDATE(Schedule!fpdate,Schedule!months_per_period*(A276-1)))))))</f>
        <v/>
      </c>
      <c r="C276" s="55" t="str">
        <f>IF(A276="","",IF(Schedule!roundOpt,IF(OR(A276=Schedule!nper,Schedule!payment&gt;ROUND((1+Schedule!rate)*H275,2)),ROUND((1+Schedule!rate)*H275,2),Schedule!payment),IF(OR(A276=Schedule!nper,Schedule!payment&gt;(1+Schedule!rate)*H275),(1+Schedule!rate)*H275,Schedule!payment)))</f>
        <v/>
      </c>
      <c r="D276" s="58"/>
      <c r="E276" s="57"/>
      <c r="F276" s="57" t="str">
        <f>IF(A276="","",IF(AND(A276=1,Schedule!pmtType=1),0,IF(Schedule!roundOpt,ROUND(Schedule!rate*H275,2),Schedule!rate*H275)))</f>
        <v/>
      </c>
      <c r="G276" s="57" t="str">
        <f t="shared" si="7"/>
        <v/>
      </c>
      <c r="H276" s="57" t="str">
        <f t="shared" si="8"/>
        <v/>
      </c>
    </row>
    <row r="277" ht="12.75" customHeight="1">
      <c r="A277" s="53" t="str">
        <f>IF(H276="","",IF(Schedule!roundOpt,IF(OR(A276&gt;=Schedule!nper,ROUND(H276,2)&lt;=0),"",A276+1),IF(OR(A276&gt;=Schedule!nper,H276&lt;=0),"",A276+1)))</f>
        <v/>
      </c>
      <c r="B277" s="54" t="str">
        <f>IF(A277="","",IF(Schedule!periods_per_year=26,IF(A277=1,Schedule!fpdate,B276+14),IF(Schedule!periods_per_year=52,IF(A277=1,Schedule!fpdate,B276+7),IF(Schedule!periods_per_year=24,IF(A277=1,Schedule!fpdate,IF(Schedule!fpdate=EOMONTH(Schedule!fpdate,0),IF(ISODD(A277),EOMONTH(EDATE(Schedule!fpdate,(A277-1)/2),0),EDATE(DATE(YEAR(Schedule!fpdate),MONTH(Schedule!fpdate)+1,15),(A277-1)/2)),IF(DAY(Schedule!fpdate)=15,IF(ISODD(A277),EDATE(Schedule!fpdate,(A277-1)/2),EOMONTH(EDATE(Schedule!fpdate,(A277-1)/2),0)),IF(DAY(Schedule!fpdate)&lt;=14,IF(ISODD(A277),EDATE(Schedule!fpdate,(A277-1)/2),EDATE(MIN(Schedule!fpdate+15,EOMONTH(Schedule!fpdate,0)),(A277-1)/2)),EDATE(IF(ISODD(A277),Schedule!fpdate,Schedule!fpdate-15),A277/2))))),IF(A277=1,Schedule!fpdate,EDATE(Schedule!fpdate,Schedule!months_per_period*(A277-1)))))))</f>
        <v/>
      </c>
      <c r="C277" s="55" t="str">
        <f>IF(A277="","",IF(Schedule!roundOpt,IF(OR(A277=Schedule!nper,Schedule!payment&gt;ROUND((1+Schedule!rate)*H276,2)),ROUND((1+Schedule!rate)*H276,2),Schedule!payment),IF(OR(A277=Schedule!nper,Schedule!payment&gt;(1+Schedule!rate)*H276),(1+Schedule!rate)*H276,Schedule!payment)))</f>
        <v/>
      </c>
      <c r="D277" s="58"/>
      <c r="E277" s="57"/>
      <c r="F277" s="57" t="str">
        <f>IF(A277="","",IF(AND(A277=1,Schedule!pmtType=1),0,IF(Schedule!roundOpt,ROUND(Schedule!rate*H276,2),Schedule!rate*H276)))</f>
        <v/>
      </c>
      <c r="G277" s="57" t="str">
        <f t="shared" si="7"/>
        <v/>
      </c>
      <c r="H277" s="57" t="str">
        <f t="shared" si="8"/>
        <v/>
      </c>
    </row>
    <row r="278" ht="12.75" customHeight="1">
      <c r="A278" s="53" t="str">
        <f>IF(H277="","",IF(Schedule!roundOpt,IF(OR(A277&gt;=Schedule!nper,ROUND(H277,2)&lt;=0),"",A277+1),IF(OR(A277&gt;=Schedule!nper,H277&lt;=0),"",A277+1)))</f>
        <v/>
      </c>
      <c r="B278" s="54" t="str">
        <f>IF(A278="","",IF(Schedule!periods_per_year=26,IF(A278=1,Schedule!fpdate,B277+14),IF(Schedule!periods_per_year=52,IF(A278=1,Schedule!fpdate,B277+7),IF(Schedule!periods_per_year=24,IF(A278=1,Schedule!fpdate,IF(Schedule!fpdate=EOMONTH(Schedule!fpdate,0),IF(ISODD(A278),EOMONTH(EDATE(Schedule!fpdate,(A278-1)/2),0),EDATE(DATE(YEAR(Schedule!fpdate),MONTH(Schedule!fpdate)+1,15),(A278-1)/2)),IF(DAY(Schedule!fpdate)=15,IF(ISODD(A278),EDATE(Schedule!fpdate,(A278-1)/2),EOMONTH(EDATE(Schedule!fpdate,(A278-1)/2),0)),IF(DAY(Schedule!fpdate)&lt;=14,IF(ISODD(A278),EDATE(Schedule!fpdate,(A278-1)/2),EDATE(MIN(Schedule!fpdate+15,EOMONTH(Schedule!fpdate,0)),(A278-1)/2)),EDATE(IF(ISODD(A278),Schedule!fpdate,Schedule!fpdate-15),A278/2))))),IF(A278=1,Schedule!fpdate,EDATE(Schedule!fpdate,Schedule!months_per_period*(A278-1)))))))</f>
        <v/>
      </c>
      <c r="C278" s="55" t="str">
        <f>IF(A278="","",IF(Schedule!roundOpt,IF(OR(A278=Schedule!nper,Schedule!payment&gt;ROUND((1+Schedule!rate)*H277,2)),ROUND((1+Schedule!rate)*H277,2),Schedule!payment),IF(OR(A278=Schedule!nper,Schedule!payment&gt;(1+Schedule!rate)*H277),(1+Schedule!rate)*H277,Schedule!payment)))</f>
        <v/>
      </c>
      <c r="D278" s="58"/>
      <c r="E278" s="57"/>
      <c r="F278" s="57" t="str">
        <f>IF(A278="","",IF(AND(A278=1,Schedule!pmtType=1),0,IF(Schedule!roundOpt,ROUND(Schedule!rate*H277,2),Schedule!rate*H277)))</f>
        <v/>
      </c>
      <c r="G278" s="57" t="str">
        <f t="shared" si="7"/>
        <v/>
      </c>
      <c r="H278" s="57" t="str">
        <f t="shared" si="8"/>
        <v/>
      </c>
    </row>
    <row r="279" ht="12.75" customHeight="1">
      <c r="A279" s="53" t="str">
        <f>IF(H278="","",IF(Schedule!roundOpt,IF(OR(A278&gt;=Schedule!nper,ROUND(H278,2)&lt;=0),"",A278+1),IF(OR(A278&gt;=Schedule!nper,H278&lt;=0),"",A278+1)))</f>
        <v/>
      </c>
      <c r="B279" s="54" t="str">
        <f>IF(A279="","",IF(Schedule!periods_per_year=26,IF(A279=1,Schedule!fpdate,B278+14),IF(Schedule!periods_per_year=52,IF(A279=1,Schedule!fpdate,B278+7),IF(Schedule!periods_per_year=24,IF(A279=1,Schedule!fpdate,IF(Schedule!fpdate=EOMONTH(Schedule!fpdate,0),IF(ISODD(A279),EOMONTH(EDATE(Schedule!fpdate,(A279-1)/2),0),EDATE(DATE(YEAR(Schedule!fpdate),MONTH(Schedule!fpdate)+1,15),(A279-1)/2)),IF(DAY(Schedule!fpdate)=15,IF(ISODD(A279),EDATE(Schedule!fpdate,(A279-1)/2),EOMONTH(EDATE(Schedule!fpdate,(A279-1)/2),0)),IF(DAY(Schedule!fpdate)&lt;=14,IF(ISODD(A279),EDATE(Schedule!fpdate,(A279-1)/2),EDATE(MIN(Schedule!fpdate+15,EOMONTH(Schedule!fpdate,0)),(A279-1)/2)),EDATE(IF(ISODD(A279),Schedule!fpdate,Schedule!fpdate-15),A279/2))))),IF(A279=1,Schedule!fpdate,EDATE(Schedule!fpdate,Schedule!months_per_period*(A279-1)))))))</f>
        <v/>
      </c>
      <c r="C279" s="55" t="str">
        <f>IF(A279="","",IF(Schedule!roundOpt,IF(OR(A279=Schedule!nper,Schedule!payment&gt;ROUND((1+Schedule!rate)*H278,2)),ROUND((1+Schedule!rate)*H278,2),Schedule!payment),IF(OR(A279=Schedule!nper,Schedule!payment&gt;(1+Schedule!rate)*H278),(1+Schedule!rate)*H278,Schedule!payment)))</f>
        <v/>
      </c>
      <c r="D279" s="58"/>
      <c r="E279" s="57"/>
      <c r="F279" s="57" t="str">
        <f>IF(A279="","",IF(AND(A279=1,Schedule!pmtType=1),0,IF(Schedule!roundOpt,ROUND(Schedule!rate*H278,2),Schedule!rate*H278)))</f>
        <v/>
      </c>
      <c r="G279" s="57" t="str">
        <f t="shared" si="7"/>
        <v/>
      </c>
      <c r="H279" s="57" t="str">
        <f t="shared" si="8"/>
        <v/>
      </c>
    </row>
    <row r="280" ht="12.75" customHeight="1">
      <c r="A280" s="53" t="str">
        <f>IF(H279="","",IF(Schedule!roundOpt,IF(OR(A279&gt;=Schedule!nper,ROUND(H279,2)&lt;=0),"",A279+1),IF(OR(A279&gt;=Schedule!nper,H279&lt;=0),"",A279+1)))</f>
        <v/>
      </c>
      <c r="B280" s="54" t="str">
        <f>IF(A280="","",IF(Schedule!periods_per_year=26,IF(A280=1,Schedule!fpdate,B279+14),IF(Schedule!periods_per_year=52,IF(A280=1,Schedule!fpdate,B279+7),IF(Schedule!periods_per_year=24,IF(A280=1,Schedule!fpdate,IF(Schedule!fpdate=EOMONTH(Schedule!fpdate,0),IF(ISODD(A280),EOMONTH(EDATE(Schedule!fpdate,(A280-1)/2),0),EDATE(DATE(YEAR(Schedule!fpdate),MONTH(Schedule!fpdate)+1,15),(A280-1)/2)),IF(DAY(Schedule!fpdate)=15,IF(ISODD(A280),EDATE(Schedule!fpdate,(A280-1)/2),EOMONTH(EDATE(Schedule!fpdate,(A280-1)/2),0)),IF(DAY(Schedule!fpdate)&lt;=14,IF(ISODD(A280),EDATE(Schedule!fpdate,(A280-1)/2),EDATE(MIN(Schedule!fpdate+15,EOMONTH(Schedule!fpdate,0)),(A280-1)/2)),EDATE(IF(ISODD(A280),Schedule!fpdate,Schedule!fpdate-15),A280/2))))),IF(A280=1,Schedule!fpdate,EDATE(Schedule!fpdate,Schedule!months_per_period*(A280-1)))))))</f>
        <v/>
      </c>
      <c r="C280" s="55" t="str">
        <f>IF(A280="","",IF(Schedule!roundOpt,IF(OR(A280=Schedule!nper,Schedule!payment&gt;ROUND((1+Schedule!rate)*H279,2)),ROUND((1+Schedule!rate)*H279,2),Schedule!payment),IF(OR(A280=Schedule!nper,Schedule!payment&gt;(1+Schedule!rate)*H279),(1+Schedule!rate)*H279,Schedule!payment)))</f>
        <v/>
      </c>
      <c r="D280" s="58"/>
      <c r="E280" s="57"/>
      <c r="F280" s="57" t="str">
        <f>IF(A280="","",IF(AND(A280=1,Schedule!pmtType=1),0,IF(Schedule!roundOpt,ROUND(Schedule!rate*H279,2),Schedule!rate*H279)))</f>
        <v/>
      </c>
      <c r="G280" s="57" t="str">
        <f t="shared" si="7"/>
        <v/>
      </c>
      <c r="H280" s="57" t="str">
        <f t="shared" si="8"/>
        <v/>
      </c>
    </row>
    <row r="281" ht="12.75" customHeight="1">
      <c r="A281" s="53" t="str">
        <f>IF(H280="","",IF(Schedule!roundOpt,IF(OR(A280&gt;=Schedule!nper,ROUND(H280,2)&lt;=0),"",A280+1),IF(OR(A280&gt;=Schedule!nper,H280&lt;=0),"",A280+1)))</f>
        <v/>
      </c>
      <c r="B281" s="54" t="str">
        <f>IF(A281="","",IF(Schedule!periods_per_year=26,IF(A281=1,Schedule!fpdate,B280+14),IF(Schedule!periods_per_year=52,IF(A281=1,Schedule!fpdate,B280+7),IF(Schedule!periods_per_year=24,IF(A281=1,Schedule!fpdate,IF(Schedule!fpdate=EOMONTH(Schedule!fpdate,0),IF(ISODD(A281),EOMONTH(EDATE(Schedule!fpdate,(A281-1)/2),0),EDATE(DATE(YEAR(Schedule!fpdate),MONTH(Schedule!fpdate)+1,15),(A281-1)/2)),IF(DAY(Schedule!fpdate)=15,IF(ISODD(A281),EDATE(Schedule!fpdate,(A281-1)/2),EOMONTH(EDATE(Schedule!fpdate,(A281-1)/2),0)),IF(DAY(Schedule!fpdate)&lt;=14,IF(ISODD(A281),EDATE(Schedule!fpdate,(A281-1)/2),EDATE(MIN(Schedule!fpdate+15,EOMONTH(Schedule!fpdate,0)),(A281-1)/2)),EDATE(IF(ISODD(A281),Schedule!fpdate,Schedule!fpdate-15),A281/2))))),IF(A281=1,Schedule!fpdate,EDATE(Schedule!fpdate,Schedule!months_per_period*(A281-1)))))))</f>
        <v/>
      </c>
      <c r="C281" s="55" t="str">
        <f>IF(A281="","",IF(Schedule!roundOpt,IF(OR(A281=Schedule!nper,Schedule!payment&gt;ROUND((1+Schedule!rate)*H280,2)),ROUND((1+Schedule!rate)*H280,2),Schedule!payment),IF(OR(A281=Schedule!nper,Schedule!payment&gt;(1+Schedule!rate)*H280),(1+Schedule!rate)*H280,Schedule!payment)))</f>
        <v/>
      </c>
      <c r="D281" s="58"/>
      <c r="E281" s="57"/>
      <c r="F281" s="57" t="str">
        <f>IF(A281="","",IF(AND(A281=1,Schedule!pmtType=1),0,IF(Schedule!roundOpt,ROUND(Schedule!rate*H280,2),Schedule!rate*H280)))</f>
        <v/>
      </c>
      <c r="G281" s="57" t="str">
        <f t="shared" si="7"/>
        <v/>
      </c>
      <c r="H281" s="57" t="str">
        <f t="shared" si="8"/>
        <v/>
      </c>
    </row>
    <row r="282" ht="12.75" customHeight="1">
      <c r="A282" s="53" t="str">
        <f>IF(H281="","",IF(Schedule!roundOpt,IF(OR(A281&gt;=Schedule!nper,ROUND(H281,2)&lt;=0),"",A281+1),IF(OR(A281&gt;=Schedule!nper,H281&lt;=0),"",A281+1)))</f>
        <v/>
      </c>
      <c r="B282" s="54" t="str">
        <f>IF(A282="","",IF(Schedule!periods_per_year=26,IF(A282=1,Schedule!fpdate,B281+14),IF(Schedule!periods_per_year=52,IF(A282=1,Schedule!fpdate,B281+7),IF(Schedule!periods_per_year=24,IF(A282=1,Schedule!fpdate,IF(Schedule!fpdate=EOMONTH(Schedule!fpdate,0),IF(ISODD(A282),EOMONTH(EDATE(Schedule!fpdate,(A282-1)/2),0),EDATE(DATE(YEAR(Schedule!fpdate),MONTH(Schedule!fpdate)+1,15),(A282-1)/2)),IF(DAY(Schedule!fpdate)=15,IF(ISODD(A282),EDATE(Schedule!fpdate,(A282-1)/2),EOMONTH(EDATE(Schedule!fpdate,(A282-1)/2),0)),IF(DAY(Schedule!fpdate)&lt;=14,IF(ISODD(A282),EDATE(Schedule!fpdate,(A282-1)/2),EDATE(MIN(Schedule!fpdate+15,EOMONTH(Schedule!fpdate,0)),(A282-1)/2)),EDATE(IF(ISODD(A282),Schedule!fpdate,Schedule!fpdate-15),A282/2))))),IF(A282=1,Schedule!fpdate,EDATE(Schedule!fpdate,Schedule!months_per_period*(A282-1)))))))</f>
        <v/>
      </c>
      <c r="C282" s="55" t="str">
        <f>IF(A282="","",IF(Schedule!roundOpt,IF(OR(A282=Schedule!nper,Schedule!payment&gt;ROUND((1+Schedule!rate)*H281,2)),ROUND((1+Schedule!rate)*H281,2),Schedule!payment),IF(OR(A282=Schedule!nper,Schedule!payment&gt;(1+Schedule!rate)*H281),(1+Schedule!rate)*H281,Schedule!payment)))</f>
        <v/>
      </c>
      <c r="D282" s="58"/>
      <c r="E282" s="57"/>
      <c r="F282" s="57" t="str">
        <f>IF(A282="","",IF(AND(A282=1,Schedule!pmtType=1),0,IF(Schedule!roundOpt,ROUND(Schedule!rate*H281,2),Schedule!rate*H281)))</f>
        <v/>
      </c>
      <c r="G282" s="57" t="str">
        <f t="shared" si="7"/>
        <v/>
      </c>
      <c r="H282" s="57" t="str">
        <f t="shared" si="8"/>
        <v/>
      </c>
    </row>
    <row r="283" ht="12.75" customHeight="1">
      <c r="A283" s="53" t="str">
        <f>IF(H282="","",IF(Schedule!roundOpt,IF(OR(A282&gt;=Schedule!nper,ROUND(H282,2)&lt;=0),"",A282+1),IF(OR(A282&gt;=Schedule!nper,H282&lt;=0),"",A282+1)))</f>
        <v/>
      </c>
      <c r="B283" s="54" t="str">
        <f>IF(A283="","",IF(Schedule!periods_per_year=26,IF(A283=1,Schedule!fpdate,B282+14),IF(Schedule!periods_per_year=52,IF(A283=1,Schedule!fpdate,B282+7),IF(Schedule!periods_per_year=24,IF(A283=1,Schedule!fpdate,IF(Schedule!fpdate=EOMONTH(Schedule!fpdate,0),IF(ISODD(A283),EOMONTH(EDATE(Schedule!fpdate,(A283-1)/2),0),EDATE(DATE(YEAR(Schedule!fpdate),MONTH(Schedule!fpdate)+1,15),(A283-1)/2)),IF(DAY(Schedule!fpdate)=15,IF(ISODD(A283),EDATE(Schedule!fpdate,(A283-1)/2),EOMONTH(EDATE(Schedule!fpdate,(A283-1)/2),0)),IF(DAY(Schedule!fpdate)&lt;=14,IF(ISODD(A283),EDATE(Schedule!fpdate,(A283-1)/2),EDATE(MIN(Schedule!fpdate+15,EOMONTH(Schedule!fpdate,0)),(A283-1)/2)),EDATE(IF(ISODD(A283),Schedule!fpdate,Schedule!fpdate-15),A283/2))))),IF(A283=1,Schedule!fpdate,EDATE(Schedule!fpdate,Schedule!months_per_period*(A283-1)))))))</f>
        <v/>
      </c>
      <c r="C283" s="55" t="str">
        <f>IF(A283="","",IF(Schedule!roundOpt,IF(OR(A283=Schedule!nper,Schedule!payment&gt;ROUND((1+Schedule!rate)*H282,2)),ROUND((1+Schedule!rate)*H282,2),Schedule!payment),IF(OR(A283=Schedule!nper,Schedule!payment&gt;(1+Schedule!rate)*H282),(1+Schedule!rate)*H282,Schedule!payment)))</f>
        <v/>
      </c>
      <c r="D283" s="58"/>
      <c r="E283" s="57"/>
      <c r="F283" s="57" t="str">
        <f>IF(A283="","",IF(AND(A283=1,Schedule!pmtType=1),0,IF(Schedule!roundOpt,ROUND(Schedule!rate*H282,2),Schedule!rate*H282)))</f>
        <v/>
      </c>
      <c r="G283" s="57" t="str">
        <f t="shared" si="7"/>
        <v/>
      </c>
      <c r="H283" s="57" t="str">
        <f t="shared" si="8"/>
        <v/>
      </c>
    </row>
    <row r="284" ht="12.75" customHeight="1">
      <c r="A284" s="53" t="str">
        <f>IF(H283="","",IF(Schedule!roundOpt,IF(OR(A283&gt;=Schedule!nper,ROUND(H283,2)&lt;=0),"",A283+1),IF(OR(A283&gt;=Schedule!nper,H283&lt;=0),"",A283+1)))</f>
        <v/>
      </c>
      <c r="B284" s="54" t="str">
        <f>IF(A284="","",IF(Schedule!periods_per_year=26,IF(A284=1,Schedule!fpdate,B283+14),IF(Schedule!periods_per_year=52,IF(A284=1,Schedule!fpdate,B283+7),IF(Schedule!periods_per_year=24,IF(A284=1,Schedule!fpdate,IF(Schedule!fpdate=EOMONTH(Schedule!fpdate,0),IF(ISODD(A284),EOMONTH(EDATE(Schedule!fpdate,(A284-1)/2),0),EDATE(DATE(YEAR(Schedule!fpdate),MONTH(Schedule!fpdate)+1,15),(A284-1)/2)),IF(DAY(Schedule!fpdate)=15,IF(ISODD(A284),EDATE(Schedule!fpdate,(A284-1)/2),EOMONTH(EDATE(Schedule!fpdate,(A284-1)/2),0)),IF(DAY(Schedule!fpdate)&lt;=14,IF(ISODD(A284),EDATE(Schedule!fpdate,(A284-1)/2),EDATE(MIN(Schedule!fpdate+15,EOMONTH(Schedule!fpdate,0)),(A284-1)/2)),EDATE(IF(ISODD(A284),Schedule!fpdate,Schedule!fpdate-15),A284/2))))),IF(A284=1,Schedule!fpdate,EDATE(Schedule!fpdate,Schedule!months_per_period*(A284-1)))))))</f>
        <v/>
      </c>
      <c r="C284" s="55" t="str">
        <f>IF(A284="","",IF(Schedule!roundOpt,IF(OR(A284=Schedule!nper,Schedule!payment&gt;ROUND((1+Schedule!rate)*H283,2)),ROUND((1+Schedule!rate)*H283,2),Schedule!payment),IF(OR(A284=Schedule!nper,Schedule!payment&gt;(1+Schedule!rate)*H283),(1+Schedule!rate)*H283,Schedule!payment)))</f>
        <v/>
      </c>
      <c r="D284" s="58"/>
      <c r="E284" s="57"/>
      <c r="F284" s="57" t="str">
        <f>IF(A284="","",IF(AND(A284=1,Schedule!pmtType=1),0,IF(Schedule!roundOpt,ROUND(Schedule!rate*H283,2),Schedule!rate*H283)))</f>
        <v/>
      </c>
      <c r="G284" s="57" t="str">
        <f t="shared" si="7"/>
        <v/>
      </c>
      <c r="H284" s="57" t="str">
        <f t="shared" si="8"/>
        <v/>
      </c>
    </row>
    <row r="285" ht="12.75" customHeight="1">
      <c r="A285" s="53" t="str">
        <f>IF(H284="","",IF(Schedule!roundOpt,IF(OR(A284&gt;=Schedule!nper,ROUND(H284,2)&lt;=0),"",A284+1),IF(OR(A284&gt;=Schedule!nper,H284&lt;=0),"",A284+1)))</f>
        <v/>
      </c>
      <c r="B285" s="54" t="str">
        <f>IF(A285="","",IF(Schedule!periods_per_year=26,IF(A285=1,Schedule!fpdate,B284+14),IF(Schedule!periods_per_year=52,IF(A285=1,Schedule!fpdate,B284+7),IF(Schedule!periods_per_year=24,IF(A285=1,Schedule!fpdate,IF(Schedule!fpdate=EOMONTH(Schedule!fpdate,0),IF(ISODD(A285),EOMONTH(EDATE(Schedule!fpdate,(A285-1)/2),0),EDATE(DATE(YEAR(Schedule!fpdate),MONTH(Schedule!fpdate)+1,15),(A285-1)/2)),IF(DAY(Schedule!fpdate)=15,IF(ISODD(A285),EDATE(Schedule!fpdate,(A285-1)/2),EOMONTH(EDATE(Schedule!fpdate,(A285-1)/2),0)),IF(DAY(Schedule!fpdate)&lt;=14,IF(ISODD(A285),EDATE(Schedule!fpdate,(A285-1)/2),EDATE(MIN(Schedule!fpdate+15,EOMONTH(Schedule!fpdate,0)),(A285-1)/2)),EDATE(IF(ISODD(A285),Schedule!fpdate,Schedule!fpdate-15),A285/2))))),IF(A285=1,Schedule!fpdate,EDATE(Schedule!fpdate,Schedule!months_per_period*(A285-1)))))))</f>
        <v/>
      </c>
      <c r="C285" s="55" t="str">
        <f>IF(A285="","",IF(Schedule!roundOpt,IF(OR(A285=Schedule!nper,Schedule!payment&gt;ROUND((1+Schedule!rate)*H284,2)),ROUND((1+Schedule!rate)*H284,2),Schedule!payment),IF(OR(A285=Schedule!nper,Schedule!payment&gt;(1+Schedule!rate)*H284),(1+Schedule!rate)*H284,Schedule!payment)))</f>
        <v/>
      </c>
      <c r="D285" s="58"/>
      <c r="E285" s="57"/>
      <c r="F285" s="57" t="str">
        <f>IF(A285="","",IF(AND(A285=1,Schedule!pmtType=1),0,IF(Schedule!roundOpt,ROUND(Schedule!rate*H284,2),Schedule!rate*H284)))</f>
        <v/>
      </c>
      <c r="G285" s="57" t="str">
        <f t="shared" si="7"/>
        <v/>
      </c>
      <c r="H285" s="57" t="str">
        <f t="shared" si="8"/>
        <v/>
      </c>
    </row>
    <row r="286" ht="12.75" customHeight="1">
      <c r="A286" s="53" t="str">
        <f>IF(H285="","",IF(Schedule!roundOpt,IF(OR(A285&gt;=Schedule!nper,ROUND(H285,2)&lt;=0),"",A285+1),IF(OR(A285&gt;=Schedule!nper,H285&lt;=0),"",A285+1)))</f>
        <v/>
      </c>
      <c r="B286" s="54" t="str">
        <f>IF(A286="","",IF(Schedule!periods_per_year=26,IF(A286=1,Schedule!fpdate,B285+14),IF(Schedule!periods_per_year=52,IF(A286=1,Schedule!fpdate,B285+7),IF(Schedule!periods_per_year=24,IF(A286=1,Schedule!fpdate,IF(Schedule!fpdate=EOMONTH(Schedule!fpdate,0),IF(ISODD(A286),EOMONTH(EDATE(Schedule!fpdate,(A286-1)/2),0),EDATE(DATE(YEAR(Schedule!fpdate),MONTH(Schedule!fpdate)+1,15),(A286-1)/2)),IF(DAY(Schedule!fpdate)=15,IF(ISODD(A286),EDATE(Schedule!fpdate,(A286-1)/2),EOMONTH(EDATE(Schedule!fpdate,(A286-1)/2),0)),IF(DAY(Schedule!fpdate)&lt;=14,IF(ISODD(A286),EDATE(Schedule!fpdate,(A286-1)/2),EDATE(MIN(Schedule!fpdate+15,EOMONTH(Schedule!fpdate,0)),(A286-1)/2)),EDATE(IF(ISODD(A286),Schedule!fpdate,Schedule!fpdate-15),A286/2))))),IF(A286=1,Schedule!fpdate,EDATE(Schedule!fpdate,Schedule!months_per_period*(A286-1)))))))</f>
        <v/>
      </c>
      <c r="C286" s="55" t="str">
        <f>IF(A286="","",IF(Schedule!roundOpt,IF(OR(A286=Schedule!nper,Schedule!payment&gt;ROUND((1+Schedule!rate)*H285,2)),ROUND((1+Schedule!rate)*H285,2),Schedule!payment),IF(OR(A286=Schedule!nper,Schedule!payment&gt;(1+Schedule!rate)*H285),(1+Schedule!rate)*H285,Schedule!payment)))</f>
        <v/>
      </c>
      <c r="D286" s="58"/>
      <c r="E286" s="57"/>
      <c r="F286" s="57" t="str">
        <f>IF(A286="","",IF(AND(A286=1,Schedule!pmtType=1),0,IF(Schedule!roundOpt,ROUND(Schedule!rate*H285,2),Schedule!rate*H285)))</f>
        <v/>
      </c>
      <c r="G286" s="57" t="str">
        <f t="shared" si="7"/>
        <v/>
      </c>
      <c r="H286" s="57" t="str">
        <f t="shared" si="8"/>
        <v/>
      </c>
    </row>
    <row r="287" ht="12.75" customHeight="1">
      <c r="A287" s="53" t="str">
        <f>IF(H286="","",IF(Schedule!roundOpt,IF(OR(A286&gt;=Schedule!nper,ROUND(H286,2)&lt;=0),"",A286+1),IF(OR(A286&gt;=Schedule!nper,H286&lt;=0),"",A286+1)))</f>
        <v/>
      </c>
      <c r="B287" s="54" t="str">
        <f>IF(A287="","",IF(Schedule!periods_per_year=26,IF(A287=1,Schedule!fpdate,B286+14),IF(Schedule!periods_per_year=52,IF(A287=1,Schedule!fpdate,B286+7),IF(Schedule!periods_per_year=24,IF(A287=1,Schedule!fpdate,IF(Schedule!fpdate=EOMONTH(Schedule!fpdate,0),IF(ISODD(A287),EOMONTH(EDATE(Schedule!fpdate,(A287-1)/2),0),EDATE(DATE(YEAR(Schedule!fpdate),MONTH(Schedule!fpdate)+1,15),(A287-1)/2)),IF(DAY(Schedule!fpdate)=15,IF(ISODD(A287),EDATE(Schedule!fpdate,(A287-1)/2),EOMONTH(EDATE(Schedule!fpdate,(A287-1)/2),0)),IF(DAY(Schedule!fpdate)&lt;=14,IF(ISODD(A287),EDATE(Schedule!fpdate,(A287-1)/2),EDATE(MIN(Schedule!fpdate+15,EOMONTH(Schedule!fpdate,0)),(A287-1)/2)),EDATE(IF(ISODD(A287),Schedule!fpdate,Schedule!fpdate-15),A287/2))))),IF(A287=1,Schedule!fpdate,EDATE(Schedule!fpdate,Schedule!months_per_period*(A287-1)))))))</f>
        <v/>
      </c>
      <c r="C287" s="55" t="str">
        <f>IF(A287="","",IF(Schedule!roundOpt,IF(OR(A287=Schedule!nper,Schedule!payment&gt;ROUND((1+Schedule!rate)*H286,2)),ROUND((1+Schedule!rate)*H286,2),Schedule!payment),IF(OR(A287=Schedule!nper,Schedule!payment&gt;(1+Schedule!rate)*H286),(1+Schedule!rate)*H286,Schedule!payment)))</f>
        <v/>
      </c>
      <c r="D287" s="58"/>
      <c r="E287" s="57"/>
      <c r="F287" s="57" t="str">
        <f>IF(A287="","",IF(AND(A287=1,Schedule!pmtType=1),0,IF(Schedule!roundOpt,ROUND(Schedule!rate*H286,2),Schedule!rate*H286)))</f>
        <v/>
      </c>
      <c r="G287" s="57" t="str">
        <f t="shared" si="7"/>
        <v/>
      </c>
      <c r="H287" s="57" t="str">
        <f t="shared" si="8"/>
        <v/>
      </c>
    </row>
    <row r="288" ht="12.75" customHeight="1">
      <c r="A288" s="53" t="str">
        <f>IF(H287="","",IF(Schedule!roundOpt,IF(OR(A287&gt;=Schedule!nper,ROUND(H287,2)&lt;=0),"",A287+1),IF(OR(A287&gt;=Schedule!nper,H287&lt;=0),"",A287+1)))</f>
        <v/>
      </c>
      <c r="B288" s="54" t="str">
        <f>IF(A288="","",IF(Schedule!periods_per_year=26,IF(A288=1,Schedule!fpdate,B287+14),IF(Schedule!periods_per_year=52,IF(A288=1,Schedule!fpdate,B287+7),IF(Schedule!periods_per_year=24,IF(A288=1,Schedule!fpdate,IF(Schedule!fpdate=EOMONTH(Schedule!fpdate,0),IF(ISODD(A288),EOMONTH(EDATE(Schedule!fpdate,(A288-1)/2),0),EDATE(DATE(YEAR(Schedule!fpdate),MONTH(Schedule!fpdate)+1,15),(A288-1)/2)),IF(DAY(Schedule!fpdate)=15,IF(ISODD(A288),EDATE(Schedule!fpdate,(A288-1)/2),EOMONTH(EDATE(Schedule!fpdate,(A288-1)/2),0)),IF(DAY(Schedule!fpdate)&lt;=14,IF(ISODD(A288),EDATE(Schedule!fpdate,(A288-1)/2),EDATE(MIN(Schedule!fpdate+15,EOMONTH(Schedule!fpdate,0)),(A288-1)/2)),EDATE(IF(ISODD(A288),Schedule!fpdate,Schedule!fpdate-15),A288/2))))),IF(A288=1,Schedule!fpdate,EDATE(Schedule!fpdate,Schedule!months_per_period*(A288-1)))))))</f>
        <v/>
      </c>
      <c r="C288" s="55" t="str">
        <f>IF(A288="","",IF(Schedule!roundOpt,IF(OR(A288=Schedule!nper,Schedule!payment&gt;ROUND((1+Schedule!rate)*H287,2)),ROUND((1+Schedule!rate)*H287,2),Schedule!payment),IF(OR(A288=Schedule!nper,Schedule!payment&gt;(1+Schedule!rate)*H287),(1+Schedule!rate)*H287,Schedule!payment)))</f>
        <v/>
      </c>
      <c r="D288" s="58"/>
      <c r="E288" s="57"/>
      <c r="F288" s="57" t="str">
        <f>IF(A288="","",IF(AND(A288=1,Schedule!pmtType=1),0,IF(Schedule!roundOpt,ROUND(Schedule!rate*H287,2),Schedule!rate*H287)))</f>
        <v/>
      </c>
      <c r="G288" s="57" t="str">
        <f t="shared" si="7"/>
        <v/>
      </c>
      <c r="H288" s="57" t="str">
        <f t="shared" si="8"/>
        <v/>
      </c>
    </row>
    <row r="289" ht="12.75" customHeight="1">
      <c r="A289" s="53" t="str">
        <f>IF(H288="","",IF(Schedule!roundOpt,IF(OR(A288&gt;=Schedule!nper,ROUND(H288,2)&lt;=0),"",A288+1),IF(OR(A288&gt;=Schedule!nper,H288&lt;=0),"",A288+1)))</f>
        <v/>
      </c>
      <c r="B289" s="54" t="str">
        <f>IF(A289="","",IF(Schedule!periods_per_year=26,IF(A289=1,Schedule!fpdate,B288+14),IF(Schedule!periods_per_year=52,IF(A289=1,Schedule!fpdate,B288+7),IF(Schedule!periods_per_year=24,IF(A289=1,Schedule!fpdate,IF(Schedule!fpdate=EOMONTH(Schedule!fpdate,0),IF(ISODD(A289),EOMONTH(EDATE(Schedule!fpdate,(A289-1)/2),0),EDATE(DATE(YEAR(Schedule!fpdate),MONTH(Schedule!fpdate)+1,15),(A289-1)/2)),IF(DAY(Schedule!fpdate)=15,IF(ISODD(A289),EDATE(Schedule!fpdate,(A289-1)/2),EOMONTH(EDATE(Schedule!fpdate,(A289-1)/2),0)),IF(DAY(Schedule!fpdate)&lt;=14,IF(ISODD(A289),EDATE(Schedule!fpdate,(A289-1)/2),EDATE(MIN(Schedule!fpdate+15,EOMONTH(Schedule!fpdate,0)),(A289-1)/2)),EDATE(IF(ISODD(A289),Schedule!fpdate,Schedule!fpdate-15),A289/2))))),IF(A289=1,Schedule!fpdate,EDATE(Schedule!fpdate,Schedule!months_per_period*(A289-1)))))))</f>
        <v/>
      </c>
      <c r="C289" s="55" t="str">
        <f>IF(A289="","",IF(Schedule!roundOpt,IF(OR(A289=Schedule!nper,Schedule!payment&gt;ROUND((1+Schedule!rate)*H288,2)),ROUND((1+Schedule!rate)*H288,2),Schedule!payment),IF(OR(A289=Schedule!nper,Schedule!payment&gt;(1+Schedule!rate)*H288),(1+Schedule!rate)*H288,Schedule!payment)))</f>
        <v/>
      </c>
      <c r="D289" s="58"/>
      <c r="E289" s="57"/>
      <c r="F289" s="57" t="str">
        <f>IF(A289="","",IF(AND(A289=1,Schedule!pmtType=1),0,IF(Schedule!roundOpt,ROUND(Schedule!rate*H288,2),Schedule!rate*H288)))</f>
        <v/>
      </c>
      <c r="G289" s="57" t="str">
        <f t="shared" si="7"/>
        <v/>
      </c>
      <c r="H289" s="57" t="str">
        <f t="shared" si="8"/>
        <v/>
      </c>
    </row>
    <row r="290" ht="12.75" customHeight="1">
      <c r="A290" s="53" t="str">
        <f>IF(H289="","",IF(Schedule!roundOpt,IF(OR(A289&gt;=Schedule!nper,ROUND(H289,2)&lt;=0),"",A289+1),IF(OR(A289&gt;=Schedule!nper,H289&lt;=0),"",A289+1)))</f>
        <v/>
      </c>
      <c r="B290" s="54" t="str">
        <f>IF(A290="","",IF(Schedule!periods_per_year=26,IF(A290=1,Schedule!fpdate,B289+14),IF(Schedule!periods_per_year=52,IF(A290=1,Schedule!fpdate,B289+7),IF(Schedule!periods_per_year=24,IF(A290=1,Schedule!fpdate,IF(Schedule!fpdate=EOMONTH(Schedule!fpdate,0),IF(ISODD(A290),EOMONTH(EDATE(Schedule!fpdate,(A290-1)/2),0),EDATE(DATE(YEAR(Schedule!fpdate),MONTH(Schedule!fpdate)+1,15),(A290-1)/2)),IF(DAY(Schedule!fpdate)=15,IF(ISODD(A290),EDATE(Schedule!fpdate,(A290-1)/2),EOMONTH(EDATE(Schedule!fpdate,(A290-1)/2),0)),IF(DAY(Schedule!fpdate)&lt;=14,IF(ISODD(A290),EDATE(Schedule!fpdate,(A290-1)/2),EDATE(MIN(Schedule!fpdate+15,EOMONTH(Schedule!fpdate,0)),(A290-1)/2)),EDATE(IF(ISODD(A290),Schedule!fpdate,Schedule!fpdate-15),A290/2))))),IF(A290=1,Schedule!fpdate,EDATE(Schedule!fpdate,Schedule!months_per_period*(A290-1)))))))</f>
        <v/>
      </c>
      <c r="C290" s="55" t="str">
        <f>IF(A290="","",IF(Schedule!roundOpt,IF(OR(A290=Schedule!nper,Schedule!payment&gt;ROUND((1+Schedule!rate)*H289,2)),ROUND((1+Schedule!rate)*H289,2),Schedule!payment),IF(OR(A290=Schedule!nper,Schedule!payment&gt;(1+Schedule!rate)*H289),(1+Schedule!rate)*H289,Schedule!payment)))</f>
        <v/>
      </c>
      <c r="D290" s="58"/>
      <c r="E290" s="57"/>
      <c r="F290" s="57" t="str">
        <f>IF(A290="","",IF(AND(A290=1,Schedule!pmtType=1),0,IF(Schedule!roundOpt,ROUND(Schedule!rate*H289,2),Schedule!rate*H289)))</f>
        <v/>
      </c>
      <c r="G290" s="57" t="str">
        <f t="shared" si="7"/>
        <v/>
      </c>
      <c r="H290" s="57" t="str">
        <f t="shared" si="8"/>
        <v/>
      </c>
    </row>
    <row r="291" ht="12.75" customHeight="1">
      <c r="A291" s="53" t="str">
        <f>IF(H290="","",IF(Schedule!roundOpt,IF(OR(A290&gt;=Schedule!nper,ROUND(H290,2)&lt;=0),"",A290+1),IF(OR(A290&gt;=Schedule!nper,H290&lt;=0),"",A290+1)))</f>
        <v/>
      </c>
      <c r="B291" s="54" t="str">
        <f>IF(A291="","",IF(Schedule!periods_per_year=26,IF(A291=1,Schedule!fpdate,B290+14),IF(Schedule!periods_per_year=52,IF(A291=1,Schedule!fpdate,B290+7),IF(Schedule!periods_per_year=24,IF(A291=1,Schedule!fpdate,IF(Schedule!fpdate=EOMONTH(Schedule!fpdate,0),IF(ISODD(A291),EOMONTH(EDATE(Schedule!fpdate,(A291-1)/2),0),EDATE(DATE(YEAR(Schedule!fpdate),MONTH(Schedule!fpdate)+1,15),(A291-1)/2)),IF(DAY(Schedule!fpdate)=15,IF(ISODD(A291),EDATE(Schedule!fpdate,(A291-1)/2),EOMONTH(EDATE(Schedule!fpdate,(A291-1)/2),0)),IF(DAY(Schedule!fpdate)&lt;=14,IF(ISODD(A291),EDATE(Schedule!fpdate,(A291-1)/2),EDATE(MIN(Schedule!fpdate+15,EOMONTH(Schedule!fpdate,0)),(A291-1)/2)),EDATE(IF(ISODD(A291),Schedule!fpdate,Schedule!fpdate-15),A291/2))))),IF(A291=1,Schedule!fpdate,EDATE(Schedule!fpdate,Schedule!months_per_period*(A291-1)))))))</f>
        <v/>
      </c>
      <c r="C291" s="55" t="str">
        <f>IF(A291="","",IF(Schedule!roundOpt,IF(OR(A291=Schedule!nper,Schedule!payment&gt;ROUND((1+Schedule!rate)*H290,2)),ROUND((1+Schedule!rate)*H290,2),Schedule!payment),IF(OR(A291=Schedule!nper,Schedule!payment&gt;(1+Schedule!rate)*H290),(1+Schedule!rate)*H290,Schedule!payment)))</f>
        <v/>
      </c>
      <c r="D291" s="58"/>
      <c r="E291" s="57"/>
      <c r="F291" s="57" t="str">
        <f>IF(A291="","",IF(AND(A291=1,Schedule!pmtType=1),0,IF(Schedule!roundOpt,ROUND(Schedule!rate*H290,2),Schedule!rate*H290)))</f>
        <v/>
      </c>
      <c r="G291" s="57" t="str">
        <f t="shared" si="7"/>
        <v/>
      </c>
      <c r="H291" s="57" t="str">
        <f t="shared" si="8"/>
        <v/>
      </c>
    </row>
    <row r="292" ht="12.75" customHeight="1">
      <c r="A292" s="53" t="str">
        <f>IF(H291="","",IF(Schedule!roundOpt,IF(OR(A291&gt;=Schedule!nper,ROUND(H291,2)&lt;=0),"",A291+1),IF(OR(A291&gt;=Schedule!nper,H291&lt;=0),"",A291+1)))</f>
        <v/>
      </c>
      <c r="B292" s="54" t="str">
        <f>IF(A292="","",IF(Schedule!periods_per_year=26,IF(A292=1,Schedule!fpdate,B291+14),IF(Schedule!periods_per_year=52,IF(A292=1,Schedule!fpdate,B291+7),IF(Schedule!periods_per_year=24,IF(A292=1,Schedule!fpdate,IF(Schedule!fpdate=EOMONTH(Schedule!fpdate,0),IF(ISODD(A292),EOMONTH(EDATE(Schedule!fpdate,(A292-1)/2),0),EDATE(DATE(YEAR(Schedule!fpdate),MONTH(Schedule!fpdate)+1,15),(A292-1)/2)),IF(DAY(Schedule!fpdate)=15,IF(ISODD(A292),EDATE(Schedule!fpdate,(A292-1)/2),EOMONTH(EDATE(Schedule!fpdate,(A292-1)/2),0)),IF(DAY(Schedule!fpdate)&lt;=14,IF(ISODD(A292),EDATE(Schedule!fpdate,(A292-1)/2),EDATE(MIN(Schedule!fpdate+15,EOMONTH(Schedule!fpdate,0)),(A292-1)/2)),EDATE(IF(ISODD(A292),Schedule!fpdate,Schedule!fpdate-15),A292/2))))),IF(A292=1,Schedule!fpdate,EDATE(Schedule!fpdate,Schedule!months_per_period*(A292-1)))))))</f>
        <v/>
      </c>
      <c r="C292" s="55" t="str">
        <f>IF(A292="","",IF(Schedule!roundOpt,IF(OR(A292=Schedule!nper,Schedule!payment&gt;ROUND((1+Schedule!rate)*H291,2)),ROUND((1+Schedule!rate)*H291,2),Schedule!payment),IF(OR(A292=Schedule!nper,Schedule!payment&gt;(1+Schedule!rate)*H291),(1+Schedule!rate)*H291,Schedule!payment)))</f>
        <v/>
      </c>
      <c r="D292" s="58"/>
      <c r="E292" s="57"/>
      <c r="F292" s="57" t="str">
        <f>IF(A292="","",IF(AND(A292=1,Schedule!pmtType=1),0,IF(Schedule!roundOpt,ROUND(Schedule!rate*H291,2),Schedule!rate*H291)))</f>
        <v/>
      </c>
      <c r="G292" s="57" t="str">
        <f t="shared" si="7"/>
        <v/>
      </c>
      <c r="H292" s="57" t="str">
        <f t="shared" si="8"/>
        <v/>
      </c>
    </row>
    <row r="293" ht="12.75" customHeight="1">
      <c r="A293" s="53" t="str">
        <f>IF(H292="","",IF(Schedule!roundOpt,IF(OR(A292&gt;=Schedule!nper,ROUND(H292,2)&lt;=0),"",A292+1),IF(OR(A292&gt;=Schedule!nper,H292&lt;=0),"",A292+1)))</f>
        <v/>
      </c>
      <c r="B293" s="54" t="str">
        <f>IF(A293="","",IF(Schedule!periods_per_year=26,IF(A293=1,Schedule!fpdate,B292+14),IF(Schedule!periods_per_year=52,IF(A293=1,Schedule!fpdate,B292+7),IF(Schedule!periods_per_year=24,IF(A293=1,Schedule!fpdate,IF(Schedule!fpdate=EOMONTH(Schedule!fpdate,0),IF(ISODD(A293),EOMONTH(EDATE(Schedule!fpdate,(A293-1)/2),0),EDATE(DATE(YEAR(Schedule!fpdate),MONTH(Schedule!fpdate)+1,15),(A293-1)/2)),IF(DAY(Schedule!fpdate)=15,IF(ISODD(A293),EDATE(Schedule!fpdate,(A293-1)/2),EOMONTH(EDATE(Schedule!fpdate,(A293-1)/2),0)),IF(DAY(Schedule!fpdate)&lt;=14,IF(ISODD(A293),EDATE(Schedule!fpdate,(A293-1)/2),EDATE(MIN(Schedule!fpdate+15,EOMONTH(Schedule!fpdate,0)),(A293-1)/2)),EDATE(IF(ISODD(A293),Schedule!fpdate,Schedule!fpdate-15),A293/2))))),IF(A293=1,Schedule!fpdate,EDATE(Schedule!fpdate,Schedule!months_per_period*(A293-1)))))))</f>
        <v/>
      </c>
      <c r="C293" s="55" t="str">
        <f>IF(A293="","",IF(Schedule!roundOpt,IF(OR(A293=Schedule!nper,Schedule!payment&gt;ROUND((1+Schedule!rate)*H292,2)),ROUND((1+Schedule!rate)*H292,2),Schedule!payment),IF(OR(A293=Schedule!nper,Schedule!payment&gt;(1+Schedule!rate)*H292),(1+Schedule!rate)*H292,Schedule!payment)))</f>
        <v/>
      </c>
      <c r="D293" s="58"/>
      <c r="E293" s="57"/>
      <c r="F293" s="57" t="str">
        <f>IF(A293="","",IF(AND(A293=1,Schedule!pmtType=1),0,IF(Schedule!roundOpt,ROUND(Schedule!rate*H292,2),Schedule!rate*H292)))</f>
        <v/>
      </c>
      <c r="G293" s="57" t="str">
        <f t="shared" si="7"/>
        <v/>
      </c>
      <c r="H293" s="57" t="str">
        <f t="shared" si="8"/>
        <v/>
      </c>
    </row>
    <row r="294" ht="12.75" customHeight="1">
      <c r="A294" s="53" t="str">
        <f>IF(H293="","",IF(Schedule!roundOpt,IF(OR(A293&gt;=Schedule!nper,ROUND(H293,2)&lt;=0),"",A293+1),IF(OR(A293&gt;=Schedule!nper,H293&lt;=0),"",A293+1)))</f>
        <v/>
      </c>
      <c r="B294" s="54" t="str">
        <f>IF(A294="","",IF(Schedule!periods_per_year=26,IF(A294=1,Schedule!fpdate,B293+14),IF(Schedule!periods_per_year=52,IF(A294=1,Schedule!fpdate,B293+7),IF(Schedule!periods_per_year=24,IF(A294=1,Schedule!fpdate,IF(Schedule!fpdate=EOMONTH(Schedule!fpdate,0),IF(ISODD(A294),EOMONTH(EDATE(Schedule!fpdate,(A294-1)/2),0),EDATE(DATE(YEAR(Schedule!fpdate),MONTH(Schedule!fpdate)+1,15),(A294-1)/2)),IF(DAY(Schedule!fpdate)=15,IF(ISODD(A294),EDATE(Schedule!fpdate,(A294-1)/2),EOMONTH(EDATE(Schedule!fpdate,(A294-1)/2),0)),IF(DAY(Schedule!fpdate)&lt;=14,IF(ISODD(A294),EDATE(Schedule!fpdate,(A294-1)/2),EDATE(MIN(Schedule!fpdate+15,EOMONTH(Schedule!fpdate,0)),(A294-1)/2)),EDATE(IF(ISODD(A294),Schedule!fpdate,Schedule!fpdate-15),A294/2))))),IF(A294=1,Schedule!fpdate,EDATE(Schedule!fpdate,Schedule!months_per_period*(A294-1)))))))</f>
        <v/>
      </c>
      <c r="C294" s="55" t="str">
        <f>IF(A294="","",IF(Schedule!roundOpt,IF(OR(A294=Schedule!nper,Schedule!payment&gt;ROUND((1+Schedule!rate)*H293,2)),ROUND((1+Schedule!rate)*H293,2),Schedule!payment),IF(OR(A294=Schedule!nper,Schedule!payment&gt;(1+Schedule!rate)*H293),(1+Schedule!rate)*H293,Schedule!payment)))</f>
        <v/>
      </c>
      <c r="D294" s="58"/>
      <c r="E294" s="57"/>
      <c r="F294" s="57" t="str">
        <f>IF(A294="","",IF(AND(A294=1,Schedule!pmtType=1),0,IF(Schedule!roundOpt,ROUND(Schedule!rate*H293,2),Schedule!rate*H293)))</f>
        <v/>
      </c>
      <c r="G294" s="57" t="str">
        <f t="shared" si="7"/>
        <v/>
      </c>
      <c r="H294" s="57" t="str">
        <f t="shared" si="8"/>
        <v/>
      </c>
    </row>
    <row r="295" ht="12.75" customHeight="1">
      <c r="A295" s="53" t="str">
        <f>IF(H294="","",IF(Schedule!roundOpt,IF(OR(A294&gt;=Schedule!nper,ROUND(H294,2)&lt;=0),"",A294+1),IF(OR(A294&gt;=Schedule!nper,H294&lt;=0),"",A294+1)))</f>
        <v/>
      </c>
      <c r="B295" s="54" t="str">
        <f>IF(A295="","",IF(Schedule!periods_per_year=26,IF(A295=1,Schedule!fpdate,B294+14),IF(Schedule!periods_per_year=52,IF(A295=1,Schedule!fpdate,B294+7),IF(Schedule!periods_per_year=24,IF(A295=1,Schedule!fpdate,IF(Schedule!fpdate=EOMONTH(Schedule!fpdate,0),IF(ISODD(A295),EOMONTH(EDATE(Schedule!fpdate,(A295-1)/2),0),EDATE(DATE(YEAR(Schedule!fpdate),MONTH(Schedule!fpdate)+1,15),(A295-1)/2)),IF(DAY(Schedule!fpdate)=15,IF(ISODD(A295),EDATE(Schedule!fpdate,(A295-1)/2),EOMONTH(EDATE(Schedule!fpdate,(A295-1)/2),0)),IF(DAY(Schedule!fpdate)&lt;=14,IF(ISODD(A295),EDATE(Schedule!fpdate,(A295-1)/2),EDATE(MIN(Schedule!fpdate+15,EOMONTH(Schedule!fpdate,0)),(A295-1)/2)),EDATE(IF(ISODD(A295),Schedule!fpdate,Schedule!fpdate-15),A295/2))))),IF(A295=1,Schedule!fpdate,EDATE(Schedule!fpdate,Schedule!months_per_period*(A295-1)))))))</f>
        <v/>
      </c>
      <c r="C295" s="55" t="str">
        <f>IF(A295="","",IF(Schedule!roundOpt,IF(OR(A295=Schedule!nper,Schedule!payment&gt;ROUND((1+Schedule!rate)*H294,2)),ROUND((1+Schedule!rate)*H294,2),Schedule!payment),IF(OR(A295=Schedule!nper,Schedule!payment&gt;(1+Schedule!rate)*H294),(1+Schedule!rate)*H294,Schedule!payment)))</f>
        <v/>
      </c>
      <c r="D295" s="58"/>
      <c r="E295" s="57"/>
      <c r="F295" s="57" t="str">
        <f>IF(A295="","",IF(AND(A295=1,Schedule!pmtType=1),0,IF(Schedule!roundOpt,ROUND(Schedule!rate*H294,2),Schedule!rate*H294)))</f>
        <v/>
      </c>
      <c r="G295" s="57" t="str">
        <f t="shared" si="7"/>
        <v/>
      </c>
      <c r="H295" s="57" t="str">
        <f t="shared" si="8"/>
        <v/>
      </c>
    </row>
    <row r="296" ht="12.75" customHeight="1">
      <c r="A296" s="53" t="str">
        <f>IF(H295="","",IF(Schedule!roundOpt,IF(OR(A295&gt;=Schedule!nper,ROUND(H295,2)&lt;=0),"",A295+1),IF(OR(A295&gt;=Schedule!nper,H295&lt;=0),"",A295+1)))</f>
        <v/>
      </c>
      <c r="B296" s="54" t="str">
        <f>IF(A296="","",IF(Schedule!periods_per_year=26,IF(A296=1,Schedule!fpdate,B295+14),IF(Schedule!periods_per_year=52,IF(A296=1,Schedule!fpdate,B295+7),IF(Schedule!periods_per_year=24,IF(A296=1,Schedule!fpdate,IF(Schedule!fpdate=EOMONTH(Schedule!fpdate,0),IF(ISODD(A296),EOMONTH(EDATE(Schedule!fpdate,(A296-1)/2),0),EDATE(DATE(YEAR(Schedule!fpdate),MONTH(Schedule!fpdate)+1,15),(A296-1)/2)),IF(DAY(Schedule!fpdate)=15,IF(ISODD(A296),EDATE(Schedule!fpdate,(A296-1)/2),EOMONTH(EDATE(Schedule!fpdate,(A296-1)/2),0)),IF(DAY(Schedule!fpdate)&lt;=14,IF(ISODD(A296),EDATE(Schedule!fpdate,(A296-1)/2),EDATE(MIN(Schedule!fpdate+15,EOMONTH(Schedule!fpdate,0)),(A296-1)/2)),EDATE(IF(ISODD(A296),Schedule!fpdate,Schedule!fpdate-15),A296/2))))),IF(A296=1,Schedule!fpdate,EDATE(Schedule!fpdate,Schedule!months_per_period*(A296-1)))))))</f>
        <v/>
      </c>
      <c r="C296" s="55" t="str">
        <f>IF(A296="","",IF(Schedule!roundOpt,IF(OR(A296=Schedule!nper,Schedule!payment&gt;ROUND((1+Schedule!rate)*H295,2)),ROUND((1+Schedule!rate)*H295,2),Schedule!payment),IF(OR(A296=Schedule!nper,Schedule!payment&gt;(1+Schedule!rate)*H295),(1+Schedule!rate)*H295,Schedule!payment)))</f>
        <v/>
      </c>
      <c r="D296" s="58"/>
      <c r="E296" s="57"/>
      <c r="F296" s="57" t="str">
        <f>IF(A296="","",IF(AND(A296=1,Schedule!pmtType=1),0,IF(Schedule!roundOpt,ROUND(Schedule!rate*H295,2),Schedule!rate*H295)))</f>
        <v/>
      </c>
      <c r="G296" s="57" t="str">
        <f t="shared" si="7"/>
        <v/>
      </c>
      <c r="H296" s="57" t="str">
        <f t="shared" si="8"/>
        <v/>
      </c>
    </row>
    <row r="297" ht="12.75" customHeight="1">
      <c r="A297" s="53" t="str">
        <f>IF(H296="","",IF(Schedule!roundOpt,IF(OR(A296&gt;=Schedule!nper,ROUND(H296,2)&lt;=0),"",A296+1),IF(OR(A296&gt;=Schedule!nper,H296&lt;=0),"",A296+1)))</f>
        <v/>
      </c>
      <c r="B297" s="54" t="str">
        <f>IF(A297="","",IF(Schedule!periods_per_year=26,IF(A297=1,Schedule!fpdate,B296+14),IF(Schedule!periods_per_year=52,IF(A297=1,Schedule!fpdate,B296+7),IF(Schedule!periods_per_year=24,IF(A297=1,Schedule!fpdate,IF(Schedule!fpdate=EOMONTH(Schedule!fpdate,0),IF(ISODD(A297),EOMONTH(EDATE(Schedule!fpdate,(A297-1)/2),0),EDATE(DATE(YEAR(Schedule!fpdate),MONTH(Schedule!fpdate)+1,15),(A297-1)/2)),IF(DAY(Schedule!fpdate)=15,IF(ISODD(A297),EDATE(Schedule!fpdate,(A297-1)/2),EOMONTH(EDATE(Schedule!fpdate,(A297-1)/2),0)),IF(DAY(Schedule!fpdate)&lt;=14,IF(ISODD(A297),EDATE(Schedule!fpdate,(A297-1)/2),EDATE(MIN(Schedule!fpdate+15,EOMONTH(Schedule!fpdate,0)),(A297-1)/2)),EDATE(IF(ISODD(A297),Schedule!fpdate,Schedule!fpdate-15),A297/2))))),IF(A297=1,Schedule!fpdate,EDATE(Schedule!fpdate,Schedule!months_per_period*(A297-1)))))))</f>
        <v/>
      </c>
      <c r="C297" s="55" t="str">
        <f>IF(A297="","",IF(Schedule!roundOpt,IF(OR(A297=Schedule!nper,Schedule!payment&gt;ROUND((1+Schedule!rate)*H296,2)),ROUND((1+Schedule!rate)*H296,2),Schedule!payment),IF(OR(A297=Schedule!nper,Schedule!payment&gt;(1+Schedule!rate)*H296),(1+Schedule!rate)*H296,Schedule!payment)))</f>
        <v/>
      </c>
      <c r="D297" s="58"/>
      <c r="E297" s="57"/>
      <c r="F297" s="57" t="str">
        <f>IF(A297="","",IF(AND(A297=1,Schedule!pmtType=1),0,IF(Schedule!roundOpt,ROUND(Schedule!rate*H296,2),Schedule!rate*H296)))</f>
        <v/>
      </c>
      <c r="G297" s="57" t="str">
        <f t="shared" si="7"/>
        <v/>
      </c>
      <c r="H297" s="57" t="str">
        <f t="shared" si="8"/>
        <v/>
      </c>
    </row>
    <row r="298" ht="12.75" customHeight="1">
      <c r="A298" s="53" t="str">
        <f>IF(H297="","",IF(Schedule!roundOpt,IF(OR(A297&gt;=Schedule!nper,ROUND(H297,2)&lt;=0),"",A297+1),IF(OR(A297&gt;=Schedule!nper,H297&lt;=0),"",A297+1)))</f>
        <v/>
      </c>
      <c r="B298" s="54" t="str">
        <f>IF(A298="","",IF(Schedule!periods_per_year=26,IF(A298=1,Schedule!fpdate,B297+14),IF(Schedule!periods_per_year=52,IF(A298=1,Schedule!fpdate,B297+7),IF(Schedule!periods_per_year=24,IF(A298=1,Schedule!fpdate,IF(Schedule!fpdate=EOMONTH(Schedule!fpdate,0),IF(ISODD(A298),EOMONTH(EDATE(Schedule!fpdate,(A298-1)/2),0),EDATE(DATE(YEAR(Schedule!fpdate),MONTH(Schedule!fpdate)+1,15),(A298-1)/2)),IF(DAY(Schedule!fpdate)=15,IF(ISODD(A298),EDATE(Schedule!fpdate,(A298-1)/2),EOMONTH(EDATE(Schedule!fpdate,(A298-1)/2),0)),IF(DAY(Schedule!fpdate)&lt;=14,IF(ISODD(A298),EDATE(Schedule!fpdate,(A298-1)/2),EDATE(MIN(Schedule!fpdate+15,EOMONTH(Schedule!fpdate,0)),(A298-1)/2)),EDATE(IF(ISODD(A298),Schedule!fpdate,Schedule!fpdate-15),A298/2))))),IF(A298=1,Schedule!fpdate,EDATE(Schedule!fpdate,Schedule!months_per_period*(A298-1)))))))</f>
        <v/>
      </c>
      <c r="C298" s="55" t="str">
        <f>IF(A298="","",IF(Schedule!roundOpt,IF(OR(A298=Schedule!nper,Schedule!payment&gt;ROUND((1+Schedule!rate)*H297,2)),ROUND((1+Schedule!rate)*H297,2),Schedule!payment),IF(OR(A298=Schedule!nper,Schedule!payment&gt;(1+Schedule!rate)*H297),(1+Schedule!rate)*H297,Schedule!payment)))</f>
        <v/>
      </c>
      <c r="D298" s="58"/>
      <c r="E298" s="57"/>
      <c r="F298" s="57" t="str">
        <f>IF(A298="","",IF(AND(A298=1,Schedule!pmtType=1),0,IF(Schedule!roundOpt,ROUND(Schedule!rate*H297,2),Schedule!rate*H297)))</f>
        <v/>
      </c>
      <c r="G298" s="57" t="str">
        <f t="shared" si="7"/>
        <v/>
      </c>
      <c r="H298" s="57" t="str">
        <f t="shared" si="8"/>
        <v/>
      </c>
    </row>
    <row r="299" ht="12.75" customHeight="1">
      <c r="A299" s="53" t="str">
        <f>IF(H298="","",IF(Schedule!roundOpt,IF(OR(A298&gt;=Schedule!nper,ROUND(H298,2)&lt;=0),"",A298+1),IF(OR(A298&gt;=Schedule!nper,H298&lt;=0),"",A298+1)))</f>
        <v/>
      </c>
      <c r="B299" s="54" t="str">
        <f>IF(A299="","",IF(Schedule!periods_per_year=26,IF(A299=1,Schedule!fpdate,B298+14),IF(Schedule!periods_per_year=52,IF(A299=1,Schedule!fpdate,B298+7),IF(Schedule!periods_per_year=24,IF(A299=1,Schedule!fpdate,IF(Schedule!fpdate=EOMONTH(Schedule!fpdate,0),IF(ISODD(A299),EOMONTH(EDATE(Schedule!fpdate,(A299-1)/2),0),EDATE(DATE(YEAR(Schedule!fpdate),MONTH(Schedule!fpdate)+1,15),(A299-1)/2)),IF(DAY(Schedule!fpdate)=15,IF(ISODD(A299),EDATE(Schedule!fpdate,(A299-1)/2),EOMONTH(EDATE(Schedule!fpdate,(A299-1)/2),0)),IF(DAY(Schedule!fpdate)&lt;=14,IF(ISODD(A299),EDATE(Schedule!fpdate,(A299-1)/2),EDATE(MIN(Schedule!fpdate+15,EOMONTH(Schedule!fpdate,0)),(A299-1)/2)),EDATE(IF(ISODD(A299),Schedule!fpdate,Schedule!fpdate-15),A299/2))))),IF(A299=1,Schedule!fpdate,EDATE(Schedule!fpdate,Schedule!months_per_period*(A299-1)))))))</f>
        <v/>
      </c>
      <c r="C299" s="55" t="str">
        <f>IF(A299="","",IF(Schedule!roundOpt,IF(OR(A299=Schedule!nper,Schedule!payment&gt;ROUND((1+Schedule!rate)*H298,2)),ROUND((1+Schedule!rate)*H298,2),Schedule!payment),IF(OR(A299=Schedule!nper,Schedule!payment&gt;(1+Schedule!rate)*H298),(1+Schedule!rate)*H298,Schedule!payment)))</f>
        <v/>
      </c>
      <c r="D299" s="58"/>
      <c r="E299" s="57"/>
      <c r="F299" s="57" t="str">
        <f>IF(A299="","",IF(AND(A299=1,Schedule!pmtType=1),0,IF(Schedule!roundOpt,ROUND(Schedule!rate*H298,2),Schedule!rate*H298)))</f>
        <v/>
      </c>
      <c r="G299" s="57" t="str">
        <f t="shared" si="7"/>
        <v/>
      </c>
      <c r="H299" s="57" t="str">
        <f t="shared" si="8"/>
        <v/>
      </c>
    </row>
    <row r="300" ht="12.75" customHeight="1">
      <c r="A300" s="53" t="str">
        <f>IF(H299="","",IF(Schedule!roundOpt,IF(OR(A299&gt;=Schedule!nper,ROUND(H299,2)&lt;=0),"",A299+1),IF(OR(A299&gt;=Schedule!nper,H299&lt;=0),"",A299+1)))</f>
        <v/>
      </c>
      <c r="B300" s="54" t="str">
        <f>IF(A300="","",IF(Schedule!periods_per_year=26,IF(A300=1,Schedule!fpdate,B299+14),IF(Schedule!periods_per_year=52,IF(A300=1,Schedule!fpdate,B299+7),IF(Schedule!periods_per_year=24,IF(A300=1,Schedule!fpdate,IF(Schedule!fpdate=EOMONTH(Schedule!fpdate,0),IF(ISODD(A300),EOMONTH(EDATE(Schedule!fpdate,(A300-1)/2),0),EDATE(DATE(YEAR(Schedule!fpdate),MONTH(Schedule!fpdate)+1,15),(A300-1)/2)),IF(DAY(Schedule!fpdate)=15,IF(ISODD(A300),EDATE(Schedule!fpdate,(A300-1)/2),EOMONTH(EDATE(Schedule!fpdate,(A300-1)/2),0)),IF(DAY(Schedule!fpdate)&lt;=14,IF(ISODD(A300),EDATE(Schedule!fpdate,(A300-1)/2),EDATE(MIN(Schedule!fpdate+15,EOMONTH(Schedule!fpdate,0)),(A300-1)/2)),EDATE(IF(ISODD(A300),Schedule!fpdate,Schedule!fpdate-15),A300/2))))),IF(A300=1,Schedule!fpdate,EDATE(Schedule!fpdate,Schedule!months_per_period*(A300-1)))))))</f>
        <v/>
      </c>
      <c r="C300" s="55" t="str">
        <f>IF(A300="","",IF(Schedule!roundOpt,IF(OR(A300=Schedule!nper,Schedule!payment&gt;ROUND((1+Schedule!rate)*H299,2)),ROUND((1+Schedule!rate)*H299,2),Schedule!payment),IF(OR(A300=Schedule!nper,Schedule!payment&gt;(1+Schedule!rate)*H299),(1+Schedule!rate)*H299,Schedule!payment)))</f>
        <v/>
      </c>
      <c r="D300" s="58"/>
      <c r="E300" s="57"/>
      <c r="F300" s="57" t="str">
        <f>IF(A300="","",IF(AND(A300=1,Schedule!pmtType=1),0,IF(Schedule!roundOpt,ROUND(Schedule!rate*H299,2),Schedule!rate*H299)))</f>
        <v/>
      </c>
      <c r="G300" s="57" t="str">
        <f t="shared" si="7"/>
        <v/>
      </c>
      <c r="H300" s="57" t="str">
        <f t="shared" si="8"/>
        <v/>
      </c>
    </row>
    <row r="301" ht="12.75" customHeight="1">
      <c r="A301" s="53" t="str">
        <f>IF(H300="","",IF(Schedule!roundOpt,IF(OR(A300&gt;=Schedule!nper,ROUND(H300,2)&lt;=0),"",A300+1),IF(OR(A300&gt;=Schedule!nper,H300&lt;=0),"",A300+1)))</f>
        <v/>
      </c>
      <c r="B301" s="54" t="str">
        <f>IF(A301="","",IF(Schedule!periods_per_year=26,IF(A301=1,Schedule!fpdate,B300+14),IF(Schedule!periods_per_year=52,IF(A301=1,Schedule!fpdate,B300+7),IF(Schedule!periods_per_year=24,IF(A301=1,Schedule!fpdate,IF(Schedule!fpdate=EOMONTH(Schedule!fpdate,0),IF(ISODD(A301),EOMONTH(EDATE(Schedule!fpdate,(A301-1)/2),0),EDATE(DATE(YEAR(Schedule!fpdate),MONTH(Schedule!fpdate)+1,15),(A301-1)/2)),IF(DAY(Schedule!fpdate)=15,IF(ISODD(A301),EDATE(Schedule!fpdate,(A301-1)/2),EOMONTH(EDATE(Schedule!fpdate,(A301-1)/2),0)),IF(DAY(Schedule!fpdate)&lt;=14,IF(ISODD(A301),EDATE(Schedule!fpdate,(A301-1)/2),EDATE(MIN(Schedule!fpdate+15,EOMONTH(Schedule!fpdate,0)),(A301-1)/2)),EDATE(IF(ISODD(A301),Schedule!fpdate,Schedule!fpdate-15),A301/2))))),IF(A301=1,Schedule!fpdate,EDATE(Schedule!fpdate,Schedule!months_per_period*(A301-1)))))))</f>
        <v/>
      </c>
      <c r="C301" s="55" t="str">
        <f>IF(A301="","",IF(Schedule!roundOpt,IF(OR(A301=Schedule!nper,Schedule!payment&gt;ROUND((1+Schedule!rate)*H300,2)),ROUND((1+Schedule!rate)*H300,2),Schedule!payment),IF(OR(A301=Schedule!nper,Schedule!payment&gt;(1+Schedule!rate)*H300),(1+Schedule!rate)*H300,Schedule!payment)))</f>
        <v/>
      </c>
      <c r="D301" s="58"/>
      <c r="E301" s="57"/>
      <c r="F301" s="57" t="str">
        <f>IF(A301="","",IF(AND(A301=1,Schedule!pmtType=1),0,IF(Schedule!roundOpt,ROUND(Schedule!rate*H300,2),Schedule!rate*H300)))</f>
        <v/>
      </c>
      <c r="G301" s="57" t="str">
        <f t="shared" si="7"/>
        <v/>
      </c>
      <c r="H301" s="57" t="str">
        <f t="shared" si="8"/>
        <v/>
      </c>
    </row>
    <row r="302" ht="12.75" customHeight="1">
      <c r="A302" s="53" t="str">
        <f>IF(H301="","",IF(Schedule!roundOpt,IF(OR(A301&gt;=Schedule!nper,ROUND(H301,2)&lt;=0),"",A301+1),IF(OR(A301&gt;=Schedule!nper,H301&lt;=0),"",A301+1)))</f>
        <v/>
      </c>
      <c r="B302" s="54" t="str">
        <f>IF(A302="","",IF(Schedule!periods_per_year=26,IF(A302=1,Schedule!fpdate,B301+14),IF(Schedule!periods_per_year=52,IF(A302=1,Schedule!fpdate,B301+7),IF(Schedule!periods_per_year=24,IF(A302=1,Schedule!fpdate,IF(Schedule!fpdate=EOMONTH(Schedule!fpdate,0),IF(ISODD(A302),EOMONTH(EDATE(Schedule!fpdate,(A302-1)/2),0),EDATE(DATE(YEAR(Schedule!fpdate),MONTH(Schedule!fpdate)+1,15),(A302-1)/2)),IF(DAY(Schedule!fpdate)=15,IF(ISODD(A302),EDATE(Schedule!fpdate,(A302-1)/2),EOMONTH(EDATE(Schedule!fpdate,(A302-1)/2),0)),IF(DAY(Schedule!fpdate)&lt;=14,IF(ISODD(A302),EDATE(Schedule!fpdate,(A302-1)/2),EDATE(MIN(Schedule!fpdate+15,EOMONTH(Schedule!fpdate,0)),(A302-1)/2)),EDATE(IF(ISODD(A302),Schedule!fpdate,Schedule!fpdate-15),A302/2))))),IF(A302=1,Schedule!fpdate,EDATE(Schedule!fpdate,Schedule!months_per_period*(A302-1)))))))</f>
        <v/>
      </c>
      <c r="C302" s="55" t="str">
        <f>IF(A302="","",IF(Schedule!roundOpt,IF(OR(A302=Schedule!nper,Schedule!payment&gt;ROUND((1+Schedule!rate)*H301,2)),ROUND((1+Schedule!rate)*H301,2),Schedule!payment),IF(OR(A302=Schedule!nper,Schedule!payment&gt;(1+Schedule!rate)*H301),(1+Schedule!rate)*H301,Schedule!payment)))</f>
        <v/>
      </c>
      <c r="D302" s="58"/>
      <c r="E302" s="57"/>
      <c r="F302" s="57" t="str">
        <f>IF(A302="","",IF(AND(A302=1,Schedule!pmtType=1),0,IF(Schedule!roundOpt,ROUND(Schedule!rate*H301,2),Schedule!rate*H301)))</f>
        <v/>
      </c>
      <c r="G302" s="57" t="str">
        <f t="shared" si="7"/>
        <v/>
      </c>
      <c r="H302" s="57" t="str">
        <f t="shared" si="8"/>
        <v/>
      </c>
    </row>
    <row r="303" ht="12.75" customHeight="1">
      <c r="A303" s="53" t="str">
        <f>IF(H302="","",IF(Schedule!roundOpt,IF(OR(A302&gt;=Schedule!nper,ROUND(H302,2)&lt;=0),"",A302+1),IF(OR(A302&gt;=Schedule!nper,H302&lt;=0),"",A302+1)))</f>
        <v/>
      </c>
      <c r="B303" s="54" t="str">
        <f>IF(A303="","",IF(Schedule!periods_per_year=26,IF(A303=1,Schedule!fpdate,B302+14),IF(Schedule!periods_per_year=52,IF(A303=1,Schedule!fpdate,B302+7),IF(Schedule!periods_per_year=24,IF(A303=1,Schedule!fpdate,IF(Schedule!fpdate=EOMONTH(Schedule!fpdate,0),IF(ISODD(A303),EOMONTH(EDATE(Schedule!fpdate,(A303-1)/2),0),EDATE(DATE(YEAR(Schedule!fpdate),MONTH(Schedule!fpdate)+1,15),(A303-1)/2)),IF(DAY(Schedule!fpdate)=15,IF(ISODD(A303),EDATE(Schedule!fpdate,(A303-1)/2),EOMONTH(EDATE(Schedule!fpdate,(A303-1)/2),0)),IF(DAY(Schedule!fpdate)&lt;=14,IF(ISODD(A303),EDATE(Schedule!fpdate,(A303-1)/2),EDATE(MIN(Schedule!fpdate+15,EOMONTH(Schedule!fpdate,0)),(A303-1)/2)),EDATE(IF(ISODD(A303),Schedule!fpdate,Schedule!fpdate-15),A303/2))))),IF(A303=1,Schedule!fpdate,EDATE(Schedule!fpdate,Schedule!months_per_period*(A303-1)))))))</f>
        <v/>
      </c>
      <c r="C303" s="55" t="str">
        <f>IF(A303="","",IF(Schedule!roundOpt,IF(OR(A303=Schedule!nper,Schedule!payment&gt;ROUND((1+Schedule!rate)*H302,2)),ROUND((1+Schedule!rate)*H302,2),Schedule!payment),IF(OR(A303=Schedule!nper,Schedule!payment&gt;(1+Schedule!rate)*H302),(1+Schedule!rate)*H302,Schedule!payment)))</f>
        <v/>
      </c>
      <c r="D303" s="58"/>
      <c r="E303" s="57"/>
      <c r="F303" s="57" t="str">
        <f>IF(A303="","",IF(AND(A303=1,Schedule!pmtType=1),0,IF(Schedule!roundOpt,ROUND(Schedule!rate*H302,2),Schedule!rate*H302)))</f>
        <v/>
      </c>
      <c r="G303" s="57" t="str">
        <f t="shared" si="7"/>
        <v/>
      </c>
      <c r="H303" s="57" t="str">
        <f t="shared" si="8"/>
        <v/>
      </c>
    </row>
    <row r="304" ht="12.75" customHeight="1">
      <c r="A304" s="53" t="str">
        <f>IF(H303="","",IF(Schedule!roundOpt,IF(OR(A303&gt;=Schedule!nper,ROUND(H303,2)&lt;=0),"",A303+1),IF(OR(A303&gt;=Schedule!nper,H303&lt;=0),"",A303+1)))</f>
        <v/>
      </c>
      <c r="B304" s="54" t="str">
        <f>IF(A304="","",IF(Schedule!periods_per_year=26,IF(A304=1,Schedule!fpdate,B303+14),IF(Schedule!periods_per_year=52,IF(A304=1,Schedule!fpdate,B303+7),IF(Schedule!periods_per_year=24,IF(A304=1,Schedule!fpdate,IF(Schedule!fpdate=EOMONTH(Schedule!fpdate,0),IF(ISODD(A304),EOMONTH(EDATE(Schedule!fpdate,(A304-1)/2),0),EDATE(DATE(YEAR(Schedule!fpdate),MONTH(Schedule!fpdate)+1,15),(A304-1)/2)),IF(DAY(Schedule!fpdate)=15,IF(ISODD(A304),EDATE(Schedule!fpdate,(A304-1)/2),EOMONTH(EDATE(Schedule!fpdate,(A304-1)/2),0)),IF(DAY(Schedule!fpdate)&lt;=14,IF(ISODD(A304),EDATE(Schedule!fpdate,(A304-1)/2),EDATE(MIN(Schedule!fpdate+15,EOMONTH(Schedule!fpdate,0)),(A304-1)/2)),EDATE(IF(ISODD(A304),Schedule!fpdate,Schedule!fpdate-15),A304/2))))),IF(A304=1,Schedule!fpdate,EDATE(Schedule!fpdate,Schedule!months_per_period*(A304-1)))))))</f>
        <v/>
      </c>
      <c r="C304" s="55" t="str">
        <f>IF(A304="","",IF(Schedule!roundOpt,IF(OR(A304=Schedule!nper,Schedule!payment&gt;ROUND((1+Schedule!rate)*H303,2)),ROUND((1+Schedule!rate)*H303,2),Schedule!payment),IF(OR(A304=Schedule!nper,Schedule!payment&gt;(1+Schedule!rate)*H303),(1+Schedule!rate)*H303,Schedule!payment)))</f>
        <v/>
      </c>
      <c r="D304" s="58"/>
      <c r="E304" s="57"/>
      <c r="F304" s="57" t="str">
        <f>IF(A304="","",IF(AND(A304=1,Schedule!pmtType=1),0,IF(Schedule!roundOpt,ROUND(Schedule!rate*H303,2),Schedule!rate*H303)))</f>
        <v/>
      </c>
      <c r="G304" s="57" t="str">
        <f t="shared" si="7"/>
        <v/>
      </c>
      <c r="H304" s="57" t="str">
        <f t="shared" si="8"/>
        <v/>
      </c>
    </row>
    <row r="305" ht="12.75" customHeight="1">
      <c r="A305" s="53" t="str">
        <f>IF(H304="","",IF(Schedule!roundOpt,IF(OR(A304&gt;=Schedule!nper,ROUND(H304,2)&lt;=0),"",A304+1),IF(OR(A304&gt;=Schedule!nper,H304&lt;=0),"",A304+1)))</f>
        <v/>
      </c>
      <c r="B305" s="54" t="str">
        <f>IF(A305="","",IF(Schedule!periods_per_year=26,IF(A305=1,Schedule!fpdate,B304+14),IF(Schedule!periods_per_year=52,IF(A305=1,Schedule!fpdate,B304+7),IF(Schedule!periods_per_year=24,IF(A305=1,Schedule!fpdate,IF(Schedule!fpdate=EOMONTH(Schedule!fpdate,0),IF(ISODD(A305),EOMONTH(EDATE(Schedule!fpdate,(A305-1)/2),0),EDATE(DATE(YEAR(Schedule!fpdate),MONTH(Schedule!fpdate)+1,15),(A305-1)/2)),IF(DAY(Schedule!fpdate)=15,IF(ISODD(A305),EDATE(Schedule!fpdate,(A305-1)/2),EOMONTH(EDATE(Schedule!fpdate,(A305-1)/2),0)),IF(DAY(Schedule!fpdate)&lt;=14,IF(ISODD(A305),EDATE(Schedule!fpdate,(A305-1)/2),EDATE(MIN(Schedule!fpdate+15,EOMONTH(Schedule!fpdate,0)),(A305-1)/2)),EDATE(IF(ISODD(A305),Schedule!fpdate,Schedule!fpdate-15),A305/2))))),IF(A305=1,Schedule!fpdate,EDATE(Schedule!fpdate,Schedule!months_per_period*(A305-1)))))))</f>
        <v/>
      </c>
      <c r="C305" s="55" t="str">
        <f>IF(A305="","",IF(Schedule!roundOpt,IF(OR(A305=Schedule!nper,Schedule!payment&gt;ROUND((1+Schedule!rate)*H304,2)),ROUND((1+Schedule!rate)*H304,2),Schedule!payment),IF(OR(A305=Schedule!nper,Schedule!payment&gt;(1+Schedule!rate)*H304),(1+Schedule!rate)*H304,Schedule!payment)))</f>
        <v/>
      </c>
      <c r="D305" s="58"/>
      <c r="E305" s="57"/>
      <c r="F305" s="57" t="str">
        <f>IF(A305="","",IF(AND(A305=1,Schedule!pmtType=1),0,IF(Schedule!roundOpt,ROUND(Schedule!rate*H304,2),Schedule!rate*H304)))</f>
        <v/>
      </c>
      <c r="G305" s="57" t="str">
        <f t="shared" si="7"/>
        <v/>
      </c>
      <c r="H305" s="57" t="str">
        <f t="shared" si="8"/>
        <v/>
      </c>
    </row>
    <row r="306" ht="12.75" customHeight="1">
      <c r="A306" s="53" t="str">
        <f>IF(H305="","",IF(Schedule!roundOpt,IF(OR(A305&gt;=Schedule!nper,ROUND(H305,2)&lt;=0),"",A305+1),IF(OR(A305&gt;=Schedule!nper,H305&lt;=0),"",A305+1)))</f>
        <v/>
      </c>
      <c r="B306" s="54" t="str">
        <f>IF(A306="","",IF(Schedule!periods_per_year=26,IF(A306=1,Schedule!fpdate,B305+14),IF(Schedule!periods_per_year=52,IF(A306=1,Schedule!fpdate,B305+7),IF(Schedule!periods_per_year=24,IF(A306=1,Schedule!fpdate,IF(Schedule!fpdate=EOMONTH(Schedule!fpdate,0),IF(ISODD(A306),EOMONTH(EDATE(Schedule!fpdate,(A306-1)/2),0),EDATE(DATE(YEAR(Schedule!fpdate),MONTH(Schedule!fpdate)+1,15),(A306-1)/2)),IF(DAY(Schedule!fpdate)=15,IF(ISODD(A306),EDATE(Schedule!fpdate,(A306-1)/2),EOMONTH(EDATE(Schedule!fpdate,(A306-1)/2),0)),IF(DAY(Schedule!fpdate)&lt;=14,IF(ISODD(A306),EDATE(Schedule!fpdate,(A306-1)/2),EDATE(MIN(Schedule!fpdate+15,EOMONTH(Schedule!fpdate,0)),(A306-1)/2)),EDATE(IF(ISODD(A306),Schedule!fpdate,Schedule!fpdate-15),A306/2))))),IF(A306=1,Schedule!fpdate,EDATE(Schedule!fpdate,Schedule!months_per_period*(A306-1)))))))</f>
        <v/>
      </c>
      <c r="C306" s="55" t="str">
        <f>IF(A306="","",IF(Schedule!roundOpt,IF(OR(A306=Schedule!nper,Schedule!payment&gt;ROUND((1+Schedule!rate)*H305,2)),ROUND((1+Schedule!rate)*H305,2),Schedule!payment),IF(OR(A306=Schedule!nper,Schedule!payment&gt;(1+Schedule!rate)*H305),(1+Schedule!rate)*H305,Schedule!payment)))</f>
        <v/>
      </c>
      <c r="D306" s="58"/>
      <c r="E306" s="57"/>
      <c r="F306" s="57" t="str">
        <f>IF(A306="","",IF(AND(A306=1,Schedule!pmtType=1),0,IF(Schedule!roundOpt,ROUND(Schedule!rate*H305,2),Schedule!rate*H305)))</f>
        <v/>
      </c>
      <c r="G306" s="57" t="str">
        <f t="shared" si="7"/>
        <v/>
      </c>
      <c r="H306" s="57" t="str">
        <f t="shared" si="8"/>
        <v/>
      </c>
    </row>
    <row r="307" ht="12.75" customHeight="1">
      <c r="A307" s="53" t="str">
        <f>IF(H306="","",IF(Schedule!roundOpt,IF(OR(A306&gt;=Schedule!nper,ROUND(H306,2)&lt;=0),"",A306+1),IF(OR(A306&gt;=Schedule!nper,H306&lt;=0),"",A306+1)))</f>
        <v/>
      </c>
      <c r="B307" s="54" t="str">
        <f>IF(A307="","",IF(Schedule!periods_per_year=26,IF(A307=1,Schedule!fpdate,B306+14),IF(Schedule!periods_per_year=52,IF(A307=1,Schedule!fpdate,B306+7),IF(Schedule!periods_per_year=24,IF(A307=1,Schedule!fpdate,IF(Schedule!fpdate=EOMONTH(Schedule!fpdate,0),IF(ISODD(A307),EOMONTH(EDATE(Schedule!fpdate,(A307-1)/2),0),EDATE(DATE(YEAR(Schedule!fpdate),MONTH(Schedule!fpdate)+1,15),(A307-1)/2)),IF(DAY(Schedule!fpdate)=15,IF(ISODD(A307),EDATE(Schedule!fpdate,(A307-1)/2),EOMONTH(EDATE(Schedule!fpdate,(A307-1)/2),0)),IF(DAY(Schedule!fpdate)&lt;=14,IF(ISODD(A307),EDATE(Schedule!fpdate,(A307-1)/2),EDATE(MIN(Schedule!fpdate+15,EOMONTH(Schedule!fpdate,0)),(A307-1)/2)),EDATE(IF(ISODD(A307),Schedule!fpdate,Schedule!fpdate-15),A307/2))))),IF(A307=1,Schedule!fpdate,EDATE(Schedule!fpdate,Schedule!months_per_period*(A307-1)))))))</f>
        <v/>
      </c>
      <c r="C307" s="55" t="str">
        <f>IF(A307="","",IF(Schedule!roundOpt,IF(OR(A307=Schedule!nper,Schedule!payment&gt;ROUND((1+Schedule!rate)*H306,2)),ROUND((1+Schedule!rate)*H306,2),Schedule!payment),IF(OR(A307=Schedule!nper,Schedule!payment&gt;(1+Schedule!rate)*H306),(1+Schedule!rate)*H306,Schedule!payment)))</f>
        <v/>
      </c>
      <c r="D307" s="58"/>
      <c r="E307" s="57"/>
      <c r="F307" s="57" t="str">
        <f>IF(A307="","",IF(AND(A307=1,Schedule!pmtType=1),0,IF(Schedule!roundOpt,ROUND(Schedule!rate*H306,2),Schedule!rate*H306)))</f>
        <v/>
      </c>
      <c r="G307" s="57" t="str">
        <f t="shared" si="7"/>
        <v/>
      </c>
      <c r="H307" s="57" t="str">
        <f t="shared" si="8"/>
        <v/>
      </c>
    </row>
    <row r="308" ht="12.75" customHeight="1">
      <c r="A308" s="53" t="str">
        <f>IF(H307="","",IF(Schedule!roundOpt,IF(OR(A307&gt;=Schedule!nper,ROUND(H307,2)&lt;=0),"",A307+1),IF(OR(A307&gt;=Schedule!nper,H307&lt;=0),"",A307+1)))</f>
        <v/>
      </c>
      <c r="B308" s="54" t="str">
        <f>IF(A308="","",IF(Schedule!periods_per_year=26,IF(A308=1,Schedule!fpdate,B307+14),IF(Schedule!periods_per_year=52,IF(A308=1,Schedule!fpdate,B307+7),IF(Schedule!periods_per_year=24,IF(A308=1,Schedule!fpdate,IF(Schedule!fpdate=EOMONTH(Schedule!fpdate,0),IF(ISODD(A308),EOMONTH(EDATE(Schedule!fpdate,(A308-1)/2),0),EDATE(DATE(YEAR(Schedule!fpdate),MONTH(Schedule!fpdate)+1,15),(A308-1)/2)),IF(DAY(Schedule!fpdate)=15,IF(ISODD(A308),EDATE(Schedule!fpdate,(A308-1)/2),EOMONTH(EDATE(Schedule!fpdate,(A308-1)/2),0)),IF(DAY(Schedule!fpdate)&lt;=14,IF(ISODD(A308),EDATE(Schedule!fpdate,(A308-1)/2),EDATE(MIN(Schedule!fpdate+15,EOMONTH(Schedule!fpdate,0)),(A308-1)/2)),EDATE(IF(ISODD(A308),Schedule!fpdate,Schedule!fpdate-15),A308/2))))),IF(A308=1,Schedule!fpdate,EDATE(Schedule!fpdate,Schedule!months_per_period*(A308-1)))))))</f>
        <v/>
      </c>
      <c r="C308" s="55" t="str">
        <f>IF(A308="","",IF(Schedule!roundOpt,IF(OR(A308=Schedule!nper,Schedule!payment&gt;ROUND((1+Schedule!rate)*H307,2)),ROUND((1+Schedule!rate)*H307,2),Schedule!payment),IF(OR(A308=Schedule!nper,Schedule!payment&gt;(1+Schedule!rate)*H307),(1+Schedule!rate)*H307,Schedule!payment)))</f>
        <v/>
      </c>
      <c r="D308" s="58"/>
      <c r="E308" s="57"/>
      <c r="F308" s="57" t="str">
        <f>IF(A308="","",IF(AND(A308=1,Schedule!pmtType=1),0,IF(Schedule!roundOpt,ROUND(Schedule!rate*H307,2),Schedule!rate*H307)))</f>
        <v/>
      </c>
      <c r="G308" s="57" t="str">
        <f t="shared" si="7"/>
        <v/>
      </c>
      <c r="H308" s="57" t="str">
        <f t="shared" si="8"/>
        <v/>
      </c>
    </row>
    <row r="309" ht="12.75" customHeight="1">
      <c r="A309" s="53" t="str">
        <f>IF(H308="","",IF(Schedule!roundOpt,IF(OR(A308&gt;=Schedule!nper,ROUND(H308,2)&lt;=0),"",A308+1),IF(OR(A308&gt;=Schedule!nper,H308&lt;=0),"",A308+1)))</f>
        <v/>
      </c>
      <c r="B309" s="54" t="str">
        <f>IF(A309="","",IF(Schedule!periods_per_year=26,IF(A309=1,Schedule!fpdate,B308+14),IF(Schedule!periods_per_year=52,IF(A309=1,Schedule!fpdate,B308+7),IF(Schedule!periods_per_year=24,IF(A309=1,Schedule!fpdate,IF(Schedule!fpdate=EOMONTH(Schedule!fpdate,0),IF(ISODD(A309),EOMONTH(EDATE(Schedule!fpdate,(A309-1)/2),0),EDATE(DATE(YEAR(Schedule!fpdate),MONTH(Schedule!fpdate)+1,15),(A309-1)/2)),IF(DAY(Schedule!fpdate)=15,IF(ISODD(A309),EDATE(Schedule!fpdate,(A309-1)/2),EOMONTH(EDATE(Schedule!fpdate,(A309-1)/2),0)),IF(DAY(Schedule!fpdate)&lt;=14,IF(ISODD(A309),EDATE(Schedule!fpdate,(A309-1)/2),EDATE(MIN(Schedule!fpdate+15,EOMONTH(Schedule!fpdate,0)),(A309-1)/2)),EDATE(IF(ISODD(A309),Schedule!fpdate,Schedule!fpdate-15),A309/2))))),IF(A309=1,Schedule!fpdate,EDATE(Schedule!fpdate,Schedule!months_per_period*(A309-1)))))))</f>
        <v/>
      </c>
      <c r="C309" s="55" t="str">
        <f>IF(A309="","",IF(Schedule!roundOpt,IF(OR(A309=Schedule!nper,Schedule!payment&gt;ROUND((1+Schedule!rate)*H308,2)),ROUND((1+Schedule!rate)*H308,2),Schedule!payment),IF(OR(A309=Schedule!nper,Schedule!payment&gt;(1+Schedule!rate)*H308),(1+Schedule!rate)*H308,Schedule!payment)))</f>
        <v/>
      </c>
      <c r="D309" s="58"/>
      <c r="E309" s="57"/>
      <c r="F309" s="57" t="str">
        <f>IF(A309="","",IF(AND(A309=1,Schedule!pmtType=1),0,IF(Schedule!roundOpt,ROUND(Schedule!rate*H308,2),Schedule!rate*H308)))</f>
        <v/>
      </c>
      <c r="G309" s="57" t="str">
        <f t="shared" si="7"/>
        <v/>
      </c>
      <c r="H309" s="57" t="str">
        <f t="shared" si="8"/>
        <v/>
      </c>
    </row>
    <row r="310" ht="12.75" customHeight="1">
      <c r="A310" s="53" t="str">
        <f>IF(H309="","",IF(Schedule!roundOpt,IF(OR(A309&gt;=Schedule!nper,ROUND(H309,2)&lt;=0),"",A309+1),IF(OR(A309&gt;=Schedule!nper,H309&lt;=0),"",A309+1)))</f>
        <v/>
      </c>
      <c r="B310" s="54" t="str">
        <f>IF(A310="","",IF(Schedule!periods_per_year=26,IF(A310=1,Schedule!fpdate,B309+14),IF(Schedule!periods_per_year=52,IF(A310=1,Schedule!fpdate,B309+7),IF(Schedule!periods_per_year=24,IF(A310=1,Schedule!fpdate,IF(Schedule!fpdate=EOMONTH(Schedule!fpdate,0),IF(ISODD(A310),EOMONTH(EDATE(Schedule!fpdate,(A310-1)/2),0),EDATE(DATE(YEAR(Schedule!fpdate),MONTH(Schedule!fpdate)+1,15),(A310-1)/2)),IF(DAY(Schedule!fpdate)=15,IF(ISODD(A310),EDATE(Schedule!fpdate,(A310-1)/2),EOMONTH(EDATE(Schedule!fpdate,(A310-1)/2),0)),IF(DAY(Schedule!fpdate)&lt;=14,IF(ISODD(A310),EDATE(Schedule!fpdate,(A310-1)/2),EDATE(MIN(Schedule!fpdate+15,EOMONTH(Schedule!fpdate,0)),(A310-1)/2)),EDATE(IF(ISODD(A310),Schedule!fpdate,Schedule!fpdate-15),A310/2))))),IF(A310=1,Schedule!fpdate,EDATE(Schedule!fpdate,Schedule!months_per_period*(A310-1)))))))</f>
        <v/>
      </c>
      <c r="C310" s="55" t="str">
        <f>IF(A310="","",IF(Schedule!roundOpt,IF(OR(A310=Schedule!nper,Schedule!payment&gt;ROUND((1+Schedule!rate)*H309,2)),ROUND((1+Schedule!rate)*H309,2),Schedule!payment),IF(OR(A310=Schedule!nper,Schedule!payment&gt;(1+Schedule!rate)*H309),(1+Schedule!rate)*H309,Schedule!payment)))</f>
        <v/>
      </c>
      <c r="D310" s="58"/>
      <c r="E310" s="57"/>
      <c r="F310" s="57" t="str">
        <f>IF(A310="","",IF(AND(A310=1,Schedule!pmtType=1),0,IF(Schedule!roundOpt,ROUND(Schedule!rate*H309,2),Schedule!rate*H309)))</f>
        <v/>
      </c>
      <c r="G310" s="57" t="str">
        <f t="shared" si="7"/>
        <v/>
      </c>
      <c r="H310" s="57" t="str">
        <f t="shared" si="8"/>
        <v/>
      </c>
    </row>
    <row r="311" ht="12.75" customHeight="1">
      <c r="A311" s="53" t="str">
        <f>IF(H310="","",IF(Schedule!roundOpt,IF(OR(A310&gt;=Schedule!nper,ROUND(H310,2)&lt;=0),"",A310+1),IF(OR(A310&gt;=Schedule!nper,H310&lt;=0),"",A310+1)))</f>
        <v/>
      </c>
      <c r="B311" s="54" t="str">
        <f>IF(A311="","",IF(Schedule!periods_per_year=26,IF(A311=1,Schedule!fpdate,B310+14),IF(Schedule!periods_per_year=52,IF(A311=1,Schedule!fpdate,B310+7),IF(Schedule!periods_per_year=24,IF(A311=1,Schedule!fpdate,IF(Schedule!fpdate=EOMONTH(Schedule!fpdate,0),IF(ISODD(A311),EOMONTH(EDATE(Schedule!fpdate,(A311-1)/2),0),EDATE(DATE(YEAR(Schedule!fpdate),MONTH(Schedule!fpdate)+1,15),(A311-1)/2)),IF(DAY(Schedule!fpdate)=15,IF(ISODD(A311),EDATE(Schedule!fpdate,(A311-1)/2),EOMONTH(EDATE(Schedule!fpdate,(A311-1)/2),0)),IF(DAY(Schedule!fpdate)&lt;=14,IF(ISODD(A311),EDATE(Schedule!fpdate,(A311-1)/2),EDATE(MIN(Schedule!fpdate+15,EOMONTH(Schedule!fpdate,0)),(A311-1)/2)),EDATE(IF(ISODD(A311),Schedule!fpdate,Schedule!fpdate-15),A311/2))))),IF(A311=1,Schedule!fpdate,EDATE(Schedule!fpdate,Schedule!months_per_period*(A311-1)))))))</f>
        <v/>
      </c>
      <c r="C311" s="55" t="str">
        <f>IF(A311="","",IF(Schedule!roundOpt,IF(OR(A311=Schedule!nper,Schedule!payment&gt;ROUND((1+Schedule!rate)*H310,2)),ROUND((1+Schedule!rate)*H310,2),Schedule!payment),IF(OR(A311=Schedule!nper,Schedule!payment&gt;(1+Schedule!rate)*H310),(1+Schedule!rate)*H310,Schedule!payment)))</f>
        <v/>
      </c>
      <c r="D311" s="58"/>
      <c r="E311" s="57"/>
      <c r="F311" s="57" t="str">
        <f>IF(A311="","",IF(AND(A311=1,Schedule!pmtType=1),0,IF(Schedule!roundOpt,ROUND(Schedule!rate*H310,2),Schedule!rate*H310)))</f>
        <v/>
      </c>
      <c r="G311" s="57" t="str">
        <f t="shared" si="7"/>
        <v/>
      </c>
      <c r="H311" s="57" t="str">
        <f t="shared" si="8"/>
        <v/>
      </c>
    </row>
    <row r="312" ht="12.75" customHeight="1">
      <c r="A312" s="53" t="str">
        <f>IF(H311="","",IF(Schedule!roundOpt,IF(OR(A311&gt;=Schedule!nper,ROUND(H311,2)&lt;=0),"",A311+1),IF(OR(A311&gt;=Schedule!nper,H311&lt;=0),"",A311+1)))</f>
        <v/>
      </c>
      <c r="B312" s="54" t="str">
        <f>IF(A312="","",IF(Schedule!periods_per_year=26,IF(A312=1,Schedule!fpdate,B311+14),IF(Schedule!periods_per_year=52,IF(A312=1,Schedule!fpdate,B311+7),IF(Schedule!periods_per_year=24,IF(A312=1,Schedule!fpdate,IF(Schedule!fpdate=EOMONTH(Schedule!fpdate,0),IF(ISODD(A312),EOMONTH(EDATE(Schedule!fpdate,(A312-1)/2),0),EDATE(DATE(YEAR(Schedule!fpdate),MONTH(Schedule!fpdate)+1,15),(A312-1)/2)),IF(DAY(Schedule!fpdate)=15,IF(ISODD(A312),EDATE(Schedule!fpdate,(A312-1)/2),EOMONTH(EDATE(Schedule!fpdate,(A312-1)/2),0)),IF(DAY(Schedule!fpdate)&lt;=14,IF(ISODD(A312),EDATE(Schedule!fpdate,(A312-1)/2),EDATE(MIN(Schedule!fpdate+15,EOMONTH(Schedule!fpdate,0)),(A312-1)/2)),EDATE(IF(ISODD(A312),Schedule!fpdate,Schedule!fpdate-15),A312/2))))),IF(A312=1,Schedule!fpdate,EDATE(Schedule!fpdate,Schedule!months_per_period*(A312-1)))))))</f>
        <v/>
      </c>
      <c r="C312" s="55" t="str">
        <f>IF(A312="","",IF(Schedule!roundOpt,IF(OR(A312=Schedule!nper,Schedule!payment&gt;ROUND((1+Schedule!rate)*H311,2)),ROUND((1+Schedule!rate)*H311,2),Schedule!payment),IF(OR(A312=Schedule!nper,Schedule!payment&gt;(1+Schedule!rate)*H311),(1+Schedule!rate)*H311,Schedule!payment)))</f>
        <v/>
      </c>
      <c r="D312" s="58"/>
      <c r="E312" s="57"/>
      <c r="F312" s="57" t="str">
        <f>IF(A312="","",IF(AND(A312=1,Schedule!pmtType=1),0,IF(Schedule!roundOpt,ROUND(Schedule!rate*H311,2),Schedule!rate*H311)))</f>
        <v/>
      </c>
      <c r="G312" s="57" t="str">
        <f t="shared" si="7"/>
        <v/>
      </c>
      <c r="H312" s="57" t="str">
        <f t="shared" si="8"/>
        <v/>
      </c>
    </row>
    <row r="313" ht="12.75" customHeight="1">
      <c r="A313" s="53" t="str">
        <f>IF(H312="","",IF(Schedule!roundOpt,IF(OR(A312&gt;=Schedule!nper,ROUND(H312,2)&lt;=0),"",A312+1),IF(OR(A312&gt;=Schedule!nper,H312&lt;=0),"",A312+1)))</f>
        <v/>
      </c>
      <c r="B313" s="54" t="str">
        <f>IF(A313="","",IF(Schedule!periods_per_year=26,IF(A313=1,Schedule!fpdate,B312+14),IF(Schedule!periods_per_year=52,IF(A313=1,Schedule!fpdate,B312+7),IF(Schedule!periods_per_year=24,IF(A313=1,Schedule!fpdate,IF(Schedule!fpdate=EOMONTH(Schedule!fpdate,0),IF(ISODD(A313),EOMONTH(EDATE(Schedule!fpdate,(A313-1)/2),0),EDATE(DATE(YEAR(Schedule!fpdate),MONTH(Schedule!fpdate)+1,15),(A313-1)/2)),IF(DAY(Schedule!fpdate)=15,IF(ISODD(A313),EDATE(Schedule!fpdate,(A313-1)/2),EOMONTH(EDATE(Schedule!fpdate,(A313-1)/2),0)),IF(DAY(Schedule!fpdate)&lt;=14,IF(ISODD(A313),EDATE(Schedule!fpdate,(A313-1)/2),EDATE(MIN(Schedule!fpdate+15,EOMONTH(Schedule!fpdate,0)),(A313-1)/2)),EDATE(IF(ISODD(A313),Schedule!fpdate,Schedule!fpdate-15),A313/2))))),IF(A313=1,Schedule!fpdate,EDATE(Schedule!fpdate,Schedule!months_per_period*(A313-1)))))))</f>
        <v/>
      </c>
      <c r="C313" s="55" t="str">
        <f>IF(A313="","",IF(Schedule!roundOpt,IF(OR(A313=Schedule!nper,Schedule!payment&gt;ROUND((1+Schedule!rate)*H312,2)),ROUND((1+Schedule!rate)*H312,2),Schedule!payment),IF(OR(A313=Schedule!nper,Schedule!payment&gt;(1+Schedule!rate)*H312),(1+Schedule!rate)*H312,Schedule!payment)))</f>
        <v/>
      </c>
      <c r="D313" s="58"/>
      <c r="E313" s="57"/>
      <c r="F313" s="57" t="str">
        <f>IF(A313="","",IF(AND(A313=1,Schedule!pmtType=1),0,IF(Schedule!roundOpt,ROUND(Schedule!rate*H312,2),Schedule!rate*H312)))</f>
        <v/>
      </c>
      <c r="G313" s="57" t="str">
        <f t="shared" si="7"/>
        <v/>
      </c>
      <c r="H313" s="57" t="str">
        <f t="shared" si="8"/>
        <v/>
      </c>
    </row>
    <row r="314" ht="12.75" customHeight="1">
      <c r="A314" s="53" t="str">
        <f>IF(H313="","",IF(Schedule!roundOpt,IF(OR(A313&gt;=Schedule!nper,ROUND(H313,2)&lt;=0),"",A313+1),IF(OR(A313&gt;=Schedule!nper,H313&lt;=0),"",A313+1)))</f>
        <v/>
      </c>
      <c r="B314" s="54" t="str">
        <f>IF(A314="","",IF(Schedule!periods_per_year=26,IF(A314=1,Schedule!fpdate,B313+14),IF(Schedule!periods_per_year=52,IF(A314=1,Schedule!fpdate,B313+7),IF(Schedule!periods_per_year=24,IF(A314=1,Schedule!fpdate,IF(Schedule!fpdate=EOMONTH(Schedule!fpdate,0),IF(ISODD(A314),EOMONTH(EDATE(Schedule!fpdate,(A314-1)/2),0),EDATE(DATE(YEAR(Schedule!fpdate),MONTH(Schedule!fpdate)+1,15),(A314-1)/2)),IF(DAY(Schedule!fpdate)=15,IF(ISODD(A314),EDATE(Schedule!fpdate,(A314-1)/2),EOMONTH(EDATE(Schedule!fpdate,(A314-1)/2),0)),IF(DAY(Schedule!fpdate)&lt;=14,IF(ISODD(A314),EDATE(Schedule!fpdate,(A314-1)/2),EDATE(MIN(Schedule!fpdate+15,EOMONTH(Schedule!fpdate,0)),(A314-1)/2)),EDATE(IF(ISODD(A314),Schedule!fpdate,Schedule!fpdate-15),A314/2))))),IF(A314=1,Schedule!fpdate,EDATE(Schedule!fpdate,Schedule!months_per_period*(A314-1)))))))</f>
        <v/>
      </c>
      <c r="C314" s="55" t="str">
        <f>IF(A314="","",IF(Schedule!roundOpt,IF(OR(A314=Schedule!nper,Schedule!payment&gt;ROUND((1+Schedule!rate)*H313,2)),ROUND((1+Schedule!rate)*H313,2),Schedule!payment),IF(OR(A314=Schedule!nper,Schedule!payment&gt;(1+Schedule!rate)*H313),(1+Schedule!rate)*H313,Schedule!payment)))</f>
        <v/>
      </c>
      <c r="D314" s="58"/>
      <c r="E314" s="57"/>
      <c r="F314" s="57" t="str">
        <f>IF(A314="","",IF(AND(A314=1,Schedule!pmtType=1),0,IF(Schedule!roundOpt,ROUND(Schedule!rate*H313,2),Schedule!rate*H313)))</f>
        <v/>
      </c>
      <c r="G314" s="57" t="str">
        <f t="shared" si="7"/>
        <v/>
      </c>
      <c r="H314" s="57" t="str">
        <f t="shared" si="8"/>
        <v/>
      </c>
    </row>
    <row r="315" ht="12.75" customHeight="1">
      <c r="A315" s="53" t="str">
        <f>IF(H314="","",IF(Schedule!roundOpt,IF(OR(A314&gt;=Schedule!nper,ROUND(H314,2)&lt;=0),"",A314+1),IF(OR(A314&gt;=Schedule!nper,H314&lt;=0),"",A314+1)))</f>
        <v/>
      </c>
      <c r="B315" s="54" t="str">
        <f>IF(A315="","",IF(Schedule!periods_per_year=26,IF(A315=1,Schedule!fpdate,B314+14),IF(Schedule!periods_per_year=52,IF(A315=1,Schedule!fpdate,B314+7),IF(Schedule!periods_per_year=24,IF(A315=1,Schedule!fpdate,IF(Schedule!fpdate=EOMONTH(Schedule!fpdate,0),IF(ISODD(A315),EOMONTH(EDATE(Schedule!fpdate,(A315-1)/2),0),EDATE(DATE(YEAR(Schedule!fpdate),MONTH(Schedule!fpdate)+1,15),(A315-1)/2)),IF(DAY(Schedule!fpdate)=15,IF(ISODD(A315),EDATE(Schedule!fpdate,(A315-1)/2),EOMONTH(EDATE(Schedule!fpdate,(A315-1)/2),0)),IF(DAY(Schedule!fpdate)&lt;=14,IF(ISODD(A315),EDATE(Schedule!fpdate,(A315-1)/2),EDATE(MIN(Schedule!fpdate+15,EOMONTH(Schedule!fpdate,0)),(A315-1)/2)),EDATE(IF(ISODD(A315),Schedule!fpdate,Schedule!fpdate-15),A315/2))))),IF(A315=1,Schedule!fpdate,EDATE(Schedule!fpdate,Schedule!months_per_period*(A315-1)))))))</f>
        <v/>
      </c>
      <c r="C315" s="55" t="str">
        <f>IF(A315="","",IF(Schedule!roundOpt,IF(OR(A315=Schedule!nper,Schedule!payment&gt;ROUND((1+Schedule!rate)*H314,2)),ROUND((1+Schedule!rate)*H314,2),Schedule!payment),IF(OR(A315=Schedule!nper,Schedule!payment&gt;(1+Schedule!rate)*H314),(1+Schedule!rate)*H314,Schedule!payment)))</f>
        <v/>
      </c>
      <c r="D315" s="58"/>
      <c r="E315" s="57"/>
      <c r="F315" s="57" t="str">
        <f>IF(A315="","",IF(AND(A315=1,Schedule!pmtType=1),0,IF(Schedule!roundOpt,ROUND(Schedule!rate*H314,2),Schedule!rate*H314)))</f>
        <v/>
      </c>
      <c r="G315" s="57" t="str">
        <f t="shared" si="7"/>
        <v/>
      </c>
      <c r="H315" s="57" t="str">
        <f t="shared" si="8"/>
        <v/>
      </c>
    </row>
    <row r="316" ht="12.75" customHeight="1">
      <c r="A316" s="53" t="str">
        <f>IF(H315="","",IF(Schedule!roundOpt,IF(OR(A315&gt;=Schedule!nper,ROUND(H315,2)&lt;=0),"",A315+1),IF(OR(A315&gt;=Schedule!nper,H315&lt;=0),"",A315+1)))</f>
        <v/>
      </c>
      <c r="B316" s="54" t="str">
        <f>IF(A316="","",IF(Schedule!periods_per_year=26,IF(A316=1,Schedule!fpdate,B315+14),IF(Schedule!periods_per_year=52,IF(A316=1,Schedule!fpdate,B315+7),IF(Schedule!periods_per_year=24,IF(A316=1,Schedule!fpdate,IF(Schedule!fpdate=EOMONTH(Schedule!fpdate,0),IF(ISODD(A316),EOMONTH(EDATE(Schedule!fpdate,(A316-1)/2),0),EDATE(DATE(YEAR(Schedule!fpdate),MONTH(Schedule!fpdate)+1,15),(A316-1)/2)),IF(DAY(Schedule!fpdate)=15,IF(ISODD(A316),EDATE(Schedule!fpdate,(A316-1)/2),EOMONTH(EDATE(Schedule!fpdate,(A316-1)/2),0)),IF(DAY(Schedule!fpdate)&lt;=14,IF(ISODD(A316),EDATE(Schedule!fpdate,(A316-1)/2),EDATE(MIN(Schedule!fpdate+15,EOMONTH(Schedule!fpdate,0)),(A316-1)/2)),EDATE(IF(ISODD(A316),Schedule!fpdate,Schedule!fpdate-15),A316/2))))),IF(A316=1,Schedule!fpdate,EDATE(Schedule!fpdate,Schedule!months_per_period*(A316-1)))))))</f>
        <v/>
      </c>
      <c r="C316" s="55" t="str">
        <f>IF(A316="","",IF(Schedule!roundOpt,IF(OR(A316=Schedule!nper,Schedule!payment&gt;ROUND((1+Schedule!rate)*H315,2)),ROUND((1+Schedule!rate)*H315,2),Schedule!payment),IF(OR(A316=Schedule!nper,Schedule!payment&gt;(1+Schedule!rate)*H315),(1+Schedule!rate)*H315,Schedule!payment)))</f>
        <v/>
      </c>
      <c r="D316" s="58"/>
      <c r="E316" s="57"/>
      <c r="F316" s="57" t="str">
        <f>IF(A316="","",IF(AND(A316=1,Schedule!pmtType=1),0,IF(Schedule!roundOpt,ROUND(Schedule!rate*H315,2),Schedule!rate*H315)))</f>
        <v/>
      </c>
      <c r="G316" s="57" t="str">
        <f t="shared" si="7"/>
        <v/>
      </c>
      <c r="H316" s="57" t="str">
        <f t="shared" si="8"/>
        <v/>
      </c>
    </row>
    <row r="317" ht="12.75" customHeight="1">
      <c r="A317" s="53" t="str">
        <f>IF(H316="","",IF(Schedule!roundOpt,IF(OR(A316&gt;=Schedule!nper,ROUND(H316,2)&lt;=0),"",A316+1),IF(OR(A316&gt;=Schedule!nper,H316&lt;=0),"",A316+1)))</f>
        <v/>
      </c>
      <c r="B317" s="54" t="str">
        <f>IF(A317="","",IF(Schedule!periods_per_year=26,IF(A317=1,Schedule!fpdate,B316+14),IF(Schedule!periods_per_year=52,IF(A317=1,Schedule!fpdate,B316+7),IF(Schedule!periods_per_year=24,IF(A317=1,Schedule!fpdate,IF(Schedule!fpdate=EOMONTH(Schedule!fpdate,0),IF(ISODD(A317),EOMONTH(EDATE(Schedule!fpdate,(A317-1)/2),0),EDATE(DATE(YEAR(Schedule!fpdate),MONTH(Schedule!fpdate)+1,15),(A317-1)/2)),IF(DAY(Schedule!fpdate)=15,IF(ISODD(A317),EDATE(Schedule!fpdate,(A317-1)/2),EOMONTH(EDATE(Schedule!fpdate,(A317-1)/2),0)),IF(DAY(Schedule!fpdate)&lt;=14,IF(ISODD(A317),EDATE(Schedule!fpdate,(A317-1)/2),EDATE(MIN(Schedule!fpdate+15,EOMONTH(Schedule!fpdate,0)),(A317-1)/2)),EDATE(IF(ISODD(A317),Schedule!fpdate,Schedule!fpdate-15),A317/2))))),IF(A317=1,Schedule!fpdate,EDATE(Schedule!fpdate,Schedule!months_per_period*(A317-1)))))))</f>
        <v/>
      </c>
      <c r="C317" s="55" t="str">
        <f>IF(A317="","",IF(Schedule!roundOpt,IF(OR(A317=Schedule!nper,Schedule!payment&gt;ROUND((1+Schedule!rate)*H316,2)),ROUND((1+Schedule!rate)*H316,2),Schedule!payment),IF(OR(A317=Schedule!nper,Schedule!payment&gt;(1+Schedule!rate)*H316),(1+Schedule!rate)*H316,Schedule!payment)))</f>
        <v/>
      </c>
      <c r="D317" s="58"/>
      <c r="E317" s="57"/>
      <c r="F317" s="57" t="str">
        <f>IF(A317="","",IF(AND(A317=1,Schedule!pmtType=1),0,IF(Schedule!roundOpt,ROUND(Schedule!rate*H316,2),Schedule!rate*H316)))</f>
        <v/>
      </c>
      <c r="G317" s="57" t="str">
        <f t="shared" si="7"/>
        <v/>
      </c>
      <c r="H317" s="57" t="str">
        <f t="shared" si="8"/>
        <v/>
      </c>
    </row>
    <row r="318" ht="12.75" customHeight="1">
      <c r="A318" s="53" t="str">
        <f>IF(H317="","",IF(Schedule!roundOpt,IF(OR(A317&gt;=Schedule!nper,ROUND(H317,2)&lt;=0),"",A317+1),IF(OR(A317&gt;=Schedule!nper,H317&lt;=0),"",A317+1)))</f>
        <v/>
      </c>
      <c r="B318" s="54" t="str">
        <f>IF(A318="","",IF(Schedule!periods_per_year=26,IF(A318=1,Schedule!fpdate,B317+14),IF(Schedule!periods_per_year=52,IF(A318=1,Schedule!fpdate,B317+7),IF(Schedule!periods_per_year=24,IF(A318=1,Schedule!fpdate,IF(Schedule!fpdate=EOMONTH(Schedule!fpdate,0),IF(ISODD(A318),EOMONTH(EDATE(Schedule!fpdate,(A318-1)/2),0),EDATE(DATE(YEAR(Schedule!fpdate),MONTH(Schedule!fpdate)+1,15),(A318-1)/2)),IF(DAY(Schedule!fpdate)=15,IF(ISODD(A318),EDATE(Schedule!fpdate,(A318-1)/2),EOMONTH(EDATE(Schedule!fpdate,(A318-1)/2),0)),IF(DAY(Schedule!fpdate)&lt;=14,IF(ISODD(A318),EDATE(Schedule!fpdate,(A318-1)/2),EDATE(MIN(Schedule!fpdate+15,EOMONTH(Schedule!fpdate,0)),(A318-1)/2)),EDATE(IF(ISODD(A318),Schedule!fpdate,Schedule!fpdate-15),A318/2))))),IF(A318=1,Schedule!fpdate,EDATE(Schedule!fpdate,Schedule!months_per_period*(A318-1)))))))</f>
        <v/>
      </c>
      <c r="C318" s="55" t="str">
        <f>IF(A318="","",IF(Schedule!roundOpt,IF(OR(A318=Schedule!nper,Schedule!payment&gt;ROUND((1+Schedule!rate)*H317,2)),ROUND((1+Schedule!rate)*H317,2),Schedule!payment),IF(OR(A318=Schedule!nper,Schedule!payment&gt;(1+Schedule!rate)*H317),(1+Schedule!rate)*H317,Schedule!payment)))</f>
        <v/>
      </c>
      <c r="D318" s="58"/>
      <c r="E318" s="57"/>
      <c r="F318" s="57" t="str">
        <f>IF(A318="","",IF(AND(A318=1,Schedule!pmtType=1),0,IF(Schedule!roundOpt,ROUND(Schedule!rate*H317,2),Schedule!rate*H317)))</f>
        <v/>
      </c>
      <c r="G318" s="57" t="str">
        <f t="shared" si="7"/>
        <v/>
      </c>
      <c r="H318" s="57" t="str">
        <f t="shared" si="8"/>
        <v/>
      </c>
    </row>
    <row r="319" ht="12.75" customHeight="1">
      <c r="A319" s="53" t="str">
        <f>IF(H318="","",IF(Schedule!roundOpt,IF(OR(A318&gt;=Schedule!nper,ROUND(H318,2)&lt;=0),"",A318+1),IF(OR(A318&gt;=Schedule!nper,H318&lt;=0),"",A318+1)))</f>
        <v/>
      </c>
      <c r="B319" s="54" t="str">
        <f>IF(A319="","",IF(Schedule!periods_per_year=26,IF(A319=1,Schedule!fpdate,B318+14),IF(Schedule!periods_per_year=52,IF(A319=1,Schedule!fpdate,B318+7),IF(Schedule!periods_per_year=24,IF(A319=1,Schedule!fpdate,IF(Schedule!fpdate=EOMONTH(Schedule!fpdate,0),IF(ISODD(A319),EOMONTH(EDATE(Schedule!fpdate,(A319-1)/2),0),EDATE(DATE(YEAR(Schedule!fpdate),MONTH(Schedule!fpdate)+1,15),(A319-1)/2)),IF(DAY(Schedule!fpdate)=15,IF(ISODD(A319),EDATE(Schedule!fpdate,(A319-1)/2),EOMONTH(EDATE(Schedule!fpdate,(A319-1)/2),0)),IF(DAY(Schedule!fpdate)&lt;=14,IF(ISODD(A319),EDATE(Schedule!fpdate,(A319-1)/2),EDATE(MIN(Schedule!fpdate+15,EOMONTH(Schedule!fpdate,0)),(A319-1)/2)),EDATE(IF(ISODD(A319),Schedule!fpdate,Schedule!fpdate-15),A319/2))))),IF(A319=1,Schedule!fpdate,EDATE(Schedule!fpdate,Schedule!months_per_period*(A319-1)))))))</f>
        <v/>
      </c>
      <c r="C319" s="55" t="str">
        <f>IF(A319="","",IF(Schedule!roundOpt,IF(OR(A319=Schedule!nper,Schedule!payment&gt;ROUND((1+Schedule!rate)*H318,2)),ROUND((1+Schedule!rate)*H318,2),Schedule!payment),IF(OR(A319=Schedule!nper,Schedule!payment&gt;(1+Schedule!rate)*H318),(1+Schedule!rate)*H318,Schedule!payment)))</f>
        <v/>
      </c>
      <c r="D319" s="58"/>
      <c r="E319" s="57"/>
      <c r="F319" s="57" t="str">
        <f>IF(A319="","",IF(AND(A319=1,Schedule!pmtType=1),0,IF(Schedule!roundOpt,ROUND(Schedule!rate*H318,2),Schedule!rate*H318)))</f>
        <v/>
      </c>
      <c r="G319" s="57" t="str">
        <f t="shared" si="7"/>
        <v/>
      </c>
      <c r="H319" s="57" t="str">
        <f t="shared" si="8"/>
        <v/>
      </c>
    </row>
    <row r="320" ht="12.75" customHeight="1">
      <c r="A320" s="53" t="str">
        <f>IF(H319="","",IF(Schedule!roundOpt,IF(OR(A319&gt;=Schedule!nper,ROUND(H319,2)&lt;=0),"",A319+1),IF(OR(A319&gt;=Schedule!nper,H319&lt;=0),"",A319+1)))</f>
        <v/>
      </c>
      <c r="B320" s="54" t="str">
        <f>IF(A320="","",IF(Schedule!periods_per_year=26,IF(A320=1,Schedule!fpdate,B319+14),IF(Schedule!periods_per_year=52,IF(A320=1,Schedule!fpdate,B319+7),IF(Schedule!periods_per_year=24,IF(A320=1,Schedule!fpdate,IF(Schedule!fpdate=EOMONTH(Schedule!fpdate,0),IF(ISODD(A320),EOMONTH(EDATE(Schedule!fpdate,(A320-1)/2),0),EDATE(DATE(YEAR(Schedule!fpdate),MONTH(Schedule!fpdate)+1,15),(A320-1)/2)),IF(DAY(Schedule!fpdate)=15,IF(ISODD(A320),EDATE(Schedule!fpdate,(A320-1)/2),EOMONTH(EDATE(Schedule!fpdate,(A320-1)/2),0)),IF(DAY(Schedule!fpdate)&lt;=14,IF(ISODD(A320),EDATE(Schedule!fpdate,(A320-1)/2),EDATE(MIN(Schedule!fpdate+15,EOMONTH(Schedule!fpdate,0)),(A320-1)/2)),EDATE(IF(ISODD(A320),Schedule!fpdate,Schedule!fpdate-15),A320/2))))),IF(A320=1,Schedule!fpdate,EDATE(Schedule!fpdate,Schedule!months_per_period*(A320-1)))))))</f>
        <v/>
      </c>
      <c r="C320" s="55" t="str">
        <f>IF(A320="","",IF(Schedule!roundOpt,IF(OR(A320=Schedule!nper,Schedule!payment&gt;ROUND((1+Schedule!rate)*H319,2)),ROUND((1+Schedule!rate)*H319,2),Schedule!payment),IF(OR(A320=Schedule!nper,Schedule!payment&gt;(1+Schedule!rate)*H319),(1+Schedule!rate)*H319,Schedule!payment)))</f>
        <v/>
      </c>
      <c r="D320" s="58"/>
      <c r="E320" s="57"/>
      <c r="F320" s="57" t="str">
        <f>IF(A320="","",IF(AND(A320=1,Schedule!pmtType=1),0,IF(Schedule!roundOpt,ROUND(Schedule!rate*H319,2),Schedule!rate*H319)))</f>
        <v/>
      </c>
      <c r="G320" s="57" t="str">
        <f t="shared" si="7"/>
        <v/>
      </c>
      <c r="H320" s="57" t="str">
        <f t="shared" si="8"/>
        <v/>
      </c>
    </row>
    <row r="321" ht="12.75" customHeight="1">
      <c r="A321" s="53" t="str">
        <f>IF(H320="","",IF(Schedule!roundOpt,IF(OR(A320&gt;=Schedule!nper,ROUND(H320,2)&lt;=0),"",A320+1),IF(OR(A320&gt;=Schedule!nper,H320&lt;=0),"",A320+1)))</f>
        <v/>
      </c>
      <c r="B321" s="54" t="str">
        <f>IF(A321="","",IF(Schedule!periods_per_year=26,IF(A321=1,Schedule!fpdate,B320+14),IF(Schedule!periods_per_year=52,IF(A321=1,Schedule!fpdate,B320+7),IF(Schedule!periods_per_year=24,IF(A321=1,Schedule!fpdate,IF(Schedule!fpdate=EOMONTH(Schedule!fpdate,0),IF(ISODD(A321),EOMONTH(EDATE(Schedule!fpdate,(A321-1)/2),0),EDATE(DATE(YEAR(Schedule!fpdate),MONTH(Schedule!fpdate)+1,15),(A321-1)/2)),IF(DAY(Schedule!fpdate)=15,IF(ISODD(A321),EDATE(Schedule!fpdate,(A321-1)/2),EOMONTH(EDATE(Schedule!fpdate,(A321-1)/2),0)),IF(DAY(Schedule!fpdate)&lt;=14,IF(ISODD(A321),EDATE(Schedule!fpdate,(A321-1)/2),EDATE(MIN(Schedule!fpdate+15,EOMONTH(Schedule!fpdate,0)),(A321-1)/2)),EDATE(IF(ISODD(A321),Schedule!fpdate,Schedule!fpdate-15),A321/2))))),IF(A321=1,Schedule!fpdate,EDATE(Schedule!fpdate,Schedule!months_per_period*(A321-1)))))))</f>
        <v/>
      </c>
      <c r="C321" s="55" t="str">
        <f>IF(A321="","",IF(Schedule!roundOpt,IF(OR(A321=Schedule!nper,Schedule!payment&gt;ROUND((1+Schedule!rate)*H320,2)),ROUND((1+Schedule!rate)*H320,2),Schedule!payment),IF(OR(A321=Schedule!nper,Schedule!payment&gt;(1+Schedule!rate)*H320),(1+Schedule!rate)*H320,Schedule!payment)))</f>
        <v/>
      </c>
      <c r="D321" s="58"/>
      <c r="E321" s="57"/>
      <c r="F321" s="57" t="str">
        <f>IF(A321="","",IF(AND(A321=1,Schedule!pmtType=1),0,IF(Schedule!roundOpt,ROUND(Schedule!rate*H320,2),Schedule!rate*H320)))</f>
        <v/>
      </c>
      <c r="G321" s="57" t="str">
        <f t="shared" si="7"/>
        <v/>
      </c>
      <c r="H321" s="57" t="str">
        <f t="shared" si="8"/>
        <v/>
      </c>
    </row>
    <row r="322" ht="12.75" customHeight="1">
      <c r="A322" s="53" t="str">
        <f>IF(H321="","",IF(Schedule!roundOpt,IF(OR(A321&gt;=Schedule!nper,ROUND(H321,2)&lt;=0),"",A321+1),IF(OR(A321&gt;=Schedule!nper,H321&lt;=0),"",A321+1)))</f>
        <v/>
      </c>
      <c r="B322" s="54" t="str">
        <f>IF(A322="","",IF(Schedule!periods_per_year=26,IF(A322=1,Schedule!fpdate,B321+14),IF(Schedule!periods_per_year=52,IF(A322=1,Schedule!fpdate,B321+7),IF(Schedule!periods_per_year=24,IF(A322=1,Schedule!fpdate,IF(Schedule!fpdate=EOMONTH(Schedule!fpdate,0),IF(ISODD(A322),EOMONTH(EDATE(Schedule!fpdate,(A322-1)/2),0),EDATE(DATE(YEAR(Schedule!fpdate),MONTH(Schedule!fpdate)+1,15),(A322-1)/2)),IF(DAY(Schedule!fpdate)=15,IF(ISODD(A322),EDATE(Schedule!fpdate,(A322-1)/2),EOMONTH(EDATE(Schedule!fpdate,(A322-1)/2),0)),IF(DAY(Schedule!fpdate)&lt;=14,IF(ISODD(A322),EDATE(Schedule!fpdate,(A322-1)/2),EDATE(MIN(Schedule!fpdate+15,EOMONTH(Schedule!fpdate,0)),(A322-1)/2)),EDATE(IF(ISODD(A322),Schedule!fpdate,Schedule!fpdate-15),A322/2))))),IF(A322=1,Schedule!fpdate,EDATE(Schedule!fpdate,Schedule!months_per_period*(A322-1)))))))</f>
        <v/>
      </c>
      <c r="C322" s="55" t="str">
        <f>IF(A322="","",IF(Schedule!roundOpt,IF(OR(A322=Schedule!nper,Schedule!payment&gt;ROUND((1+Schedule!rate)*H321,2)),ROUND((1+Schedule!rate)*H321,2),Schedule!payment),IF(OR(A322=Schedule!nper,Schedule!payment&gt;(1+Schedule!rate)*H321),(1+Schedule!rate)*H321,Schedule!payment)))</f>
        <v/>
      </c>
      <c r="D322" s="58"/>
      <c r="E322" s="57"/>
      <c r="F322" s="57" t="str">
        <f>IF(A322="","",IF(AND(A322=1,Schedule!pmtType=1),0,IF(Schedule!roundOpt,ROUND(Schedule!rate*H321,2),Schedule!rate*H321)))</f>
        <v/>
      </c>
      <c r="G322" s="57" t="str">
        <f t="shared" si="7"/>
        <v/>
      </c>
      <c r="H322" s="57" t="str">
        <f t="shared" si="8"/>
        <v/>
      </c>
    </row>
    <row r="323" ht="12.75" customHeight="1">
      <c r="A323" s="53" t="str">
        <f>IF(H322="","",IF(Schedule!roundOpt,IF(OR(A322&gt;=Schedule!nper,ROUND(H322,2)&lt;=0),"",A322+1),IF(OR(A322&gt;=Schedule!nper,H322&lt;=0),"",A322+1)))</f>
        <v/>
      </c>
      <c r="B323" s="54" t="str">
        <f>IF(A323="","",IF(Schedule!periods_per_year=26,IF(A323=1,Schedule!fpdate,B322+14),IF(Schedule!periods_per_year=52,IF(A323=1,Schedule!fpdate,B322+7),IF(Schedule!periods_per_year=24,IF(A323=1,Schedule!fpdate,IF(Schedule!fpdate=EOMONTH(Schedule!fpdate,0),IF(ISODD(A323),EOMONTH(EDATE(Schedule!fpdate,(A323-1)/2),0),EDATE(DATE(YEAR(Schedule!fpdate),MONTH(Schedule!fpdate)+1,15),(A323-1)/2)),IF(DAY(Schedule!fpdate)=15,IF(ISODD(A323),EDATE(Schedule!fpdate,(A323-1)/2),EOMONTH(EDATE(Schedule!fpdate,(A323-1)/2),0)),IF(DAY(Schedule!fpdate)&lt;=14,IF(ISODD(A323),EDATE(Schedule!fpdate,(A323-1)/2),EDATE(MIN(Schedule!fpdate+15,EOMONTH(Schedule!fpdate,0)),(A323-1)/2)),EDATE(IF(ISODD(A323),Schedule!fpdate,Schedule!fpdate-15),A323/2))))),IF(A323=1,Schedule!fpdate,EDATE(Schedule!fpdate,Schedule!months_per_period*(A323-1)))))))</f>
        <v/>
      </c>
      <c r="C323" s="55" t="str">
        <f>IF(A323="","",IF(Schedule!roundOpt,IF(OR(A323=Schedule!nper,Schedule!payment&gt;ROUND((1+Schedule!rate)*H322,2)),ROUND((1+Schedule!rate)*H322,2),Schedule!payment),IF(OR(A323=Schedule!nper,Schedule!payment&gt;(1+Schedule!rate)*H322),(1+Schedule!rate)*H322,Schedule!payment)))</f>
        <v/>
      </c>
      <c r="D323" s="58"/>
      <c r="E323" s="57"/>
      <c r="F323" s="57" t="str">
        <f>IF(A323="","",IF(AND(A323=1,Schedule!pmtType=1),0,IF(Schedule!roundOpt,ROUND(Schedule!rate*H322,2),Schedule!rate*H322)))</f>
        <v/>
      </c>
      <c r="G323" s="57" t="str">
        <f t="shared" si="7"/>
        <v/>
      </c>
      <c r="H323" s="57" t="str">
        <f t="shared" si="8"/>
        <v/>
      </c>
    </row>
    <row r="324" ht="12.75" customHeight="1">
      <c r="A324" s="53" t="str">
        <f>IF(H323="","",IF(Schedule!roundOpt,IF(OR(A323&gt;=Schedule!nper,ROUND(H323,2)&lt;=0),"",A323+1),IF(OR(A323&gt;=Schedule!nper,H323&lt;=0),"",A323+1)))</f>
        <v/>
      </c>
      <c r="B324" s="54" t="str">
        <f>IF(A324="","",IF(Schedule!periods_per_year=26,IF(A324=1,Schedule!fpdate,B323+14),IF(Schedule!periods_per_year=52,IF(A324=1,Schedule!fpdate,B323+7),IF(Schedule!periods_per_year=24,IF(A324=1,Schedule!fpdate,IF(Schedule!fpdate=EOMONTH(Schedule!fpdate,0),IF(ISODD(A324),EOMONTH(EDATE(Schedule!fpdate,(A324-1)/2),0),EDATE(DATE(YEAR(Schedule!fpdate),MONTH(Schedule!fpdate)+1,15),(A324-1)/2)),IF(DAY(Schedule!fpdate)=15,IF(ISODD(A324),EDATE(Schedule!fpdate,(A324-1)/2),EOMONTH(EDATE(Schedule!fpdate,(A324-1)/2),0)),IF(DAY(Schedule!fpdate)&lt;=14,IF(ISODD(A324),EDATE(Schedule!fpdate,(A324-1)/2),EDATE(MIN(Schedule!fpdate+15,EOMONTH(Schedule!fpdate,0)),(A324-1)/2)),EDATE(IF(ISODD(A324),Schedule!fpdate,Schedule!fpdate-15),A324/2))))),IF(A324=1,Schedule!fpdate,EDATE(Schedule!fpdate,Schedule!months_per_period*(A324-1)))))))</f>
        <v/>
      </c>
      <c r="C324" s="55" t="str">
        <f>IF(A324="","",IF(Schedule!roundOpt,IF(OR(A324=Schedule!nper,Schedule!payment&gt;ROUND((1+Schedule!rate)*H323,2)),ROUND((1+Schedule!rate)*H323,2),Schedule!payment),IF(OR(A324=Schedule!nper,Schedule!payment&gt;(1+Schedule!rate)*H323),(1+Schedule!rate)*H323,Schedule!payment)))</f>
        <v/>
      </c>
      <c r="D324" s="58"/>
      <c r="E324" s="57"/>
      <c r="F324" s="57" t="str">
        <f>IF(A324="","",IF(AND(A324=1,Schedule!pmtType=1),0,IF(Schedule!roundOpt,ROUND(Schedule!rate*H323,2),Schedule!rate*H323)))</f>
        <v/>
      </c>
      <c r="G324" s="57" t="str">
        <f t="shared" si="7"/>
        <v/>
      </c>
      <c r="H324" s="57" t="str">
        <f t="shared" si="8"/>
        <v/>
      </c>
    </row>
    <row r="325" ht="12.75" customHeight="1">
      <c r="A325" s="53" t="str">
        <f>IF(H324="","",IF(Schedule!roundOpt,IF(OR(A324&gt;=Schedule!nper,ROUND(H324,2)&lt;=0),"",A324+1),IF(OR(A324&gt;=Schedule!nper,H324&lt;=0),"",A324+1)))</f>
        <v/>
      </c>
      <c r="B325" s="54" t="str">
        <f>IF(A325="","",IF(Schedule!periods_per_year=26,IF(A325=1,Schedule!fpdate,B324+14),IF(Schedule!periods_per_year=52,IF(A325=1,Schedule!fpdate,B324+7),IF(Schedule!periods_per_year=24,IF(A325=1,Schedule!fpdate,IF(Schedule!fpdate=EOMONTH(Schedule!fpdate,0),IF(ISODD(A325),EOMONTH(EDATE(Schedule!fpdate,(A325-1)/2),0),EDATE(DATE(YEAR(Schedule!fpdate),MONTH(Schedule!fpdate)+1,15),(A325-1)/2)),IF(DAY(Schedule!fpdate)=15,IF(ISODD(A325),EDATE(Schedule!fpdate,(A325-1)/2),EOMONTH(EDATE(Schedule!fpdate,(A325-1)/2),0)),IF(DAY(Schedule!fpdate)&lt;=14,IF(ISODD(A325),EDATE(Schedule!fpdate,(A325-1)/2),EDATE(MIN(Schedule!fpdate+15,EOMONTH(Schedule!fpdate,0)),(A325-1)/2)),EDATE(IF(ISODD(A325),Schedule!fpdate,Schedule!fpdate-15),A325/2))))),IF(A325=1,Schedule!fpdate,EDATE(Schedule!fpdate,Schedule!months_per_period*(A325-1)))))))</f>
        <v/>
      </c>
      <c r="C325" s="55" t="str">
        <f>IF(A325="","",IF(Schedule!roundOpt,IF(OR(A325=Schedule!nper,Schedule!payment&gt;ROUND((1+Schedule!rate)*H324,2)),ROUND((1+Schedule!rate)*H324,2),Schedule!payment),IF(OR(A325=Schedule!nper,Schedule!payment&gt;(1+Schedule!rate)*H324),(1+Schedule!rate)*H324,Schedule!payment)))</f>
        <v/>
      </c>
      <c r="D325" s="58"/>
      <c r="E325" s="57"/>
      <c r="F325" s="57" t="str">
        <f>IF(A325="","",IF(AND(A325=1,Schedule!pmtType=1),0,IF(Schedule!roundOpt,ROUND(Schedule!rate*H324,2),Schedule!rate*H324)))</f>
        <v/>
      </c>
      <c r="G325" s="57" t="str">
        <f t="shared" si="7"/>
        <v/>
      </c>
      <c r="H325" s="57" t="str">
        <f t="shared" si="8"/>
        <v/>
      </c>
    </row>
    <row r="326" ht="12.75" customHeight="1">
      <c r="A326" s="53" t="str">
        <f>IF(H325="","",IF(Schedule!roundOpt,IF(OR(A325&gt;=Schedule!nper,ROUND(H325,2)&lt;=0),"",A325+1),IF(OR(A325&gt;=Schedule!nper,H325&lt;=0),"",A325+1)))</f>
        <v/>
      </c>
      <c r="B326" s="54" t="str">
        <f>IF(A326="","",IF(Schedule!periods_per_year=26,IF(A326=1,Schedule!fpdate,B325+14),IF(Schedule!periods_per_year=52,IF(A326=1,Schedule!fpdate,B325+7),IF(Schedule!periods_per_year=24,IF(A326=1,Schedule!fpdate,IF(Schedule!fpdate=EOMONTH(Schedule!fpdate,0),IF(ISODD(A326),EOMONTH(EDATE(Schedule!fpdate,(A326-1)/2),0),EDATE(DATE(YEAR(Schedule!fpdate),MONTH(Schedule!fpdate)+1,15),(A326-1)/2)),IF(DAY(Schedule!fpdate)=15,IF(ISODD(A326),EDATE(Schedule!fpdate,(A326-1)/2),EOMONTH(EDATE(Schedule!fpdate,(A326-1)/2),0)),IF(DAY(Schedule!fpdate)&lt;=14,IF(ISODD(A326),EDATE(Schedule!fpdate,(A326-1)/2),EDATE(MIN(Schedule!fpdate+15,EOMONTH(Schedule!fpdate,0)),(A326-1)/2)),EDATE(IF(ISODD(A326),Schedule!fpdate,Schedule!fpdate-15),A326/2))))),IF(A326=1,Schedule!fpdate,EDATE(Schedule!fpdate,Schedule!months_per_period*(A326-1)))))))</f>
        <v/>
      </c>
      <c r="C326" s="55" t="str">
        <f>IF(A326="","",IF(Schedule!roundOpt,IF(OR(A326=Schedule!nper,Schedule!payment&gt;ROUND((1+Schedule!rate)*H325,2)),ROUND((1+Schedule!rate)*H325,2),Schedule!payment),IF(OR(A326=Schedule!nper,Schedule!payment&gt;(1+Schedule!rate)*H325),(1+Schedule!rate)*H325,Schedule!payment)))</f>
        <v/>
      </c>
      <c r="D326" s="58"/>
      <c r="E326" s="57"/>
      <c r="F326" s="57" t="str">
        <f>IF(A326="","",IF(AND(A326=1,Schedule!pmtType=1),0,IF(Schedule!roundOpt,ROUND(Schedule!rate*H325,2),Schedule!rate*H325)))</f>
        <v/>
      </c>
      <c r="G326" s="57" t="str">
        <f t="shared" si="7"/>
        <v/>
      </c>
      <c r="H326" s="57" t="str">
        <f t="shared" si="8"/>
        <v/>
      </c>
    </row>
    <row r="327" ht="12.75" customHeight="1">
      <c r="A327" s="53" t="str">
        <f>IF(H326="","",IF(Schedule!roundOpt,IF(OR(A326&gt;=Schedule!nper,ROUND(H326,2)&lt;=0),"",A326+1),IF(OR(A326&gt;=Schedule!nper,H326&lt;=0),"",A326+1)))</f>
        <v/>
      </c>
      <c r="B327" s="54" t="str">
        <f>IF(A327="","",IF(Schedule!periods_per_year=26,IF(A327=1,Schedule!fpdate,B326+14),IF(Schedule!periods_per_year=52,IF(A327=1,Schedule!fpdate,B326+7),IF(Schedule!periods_per_year=24,IF(A327=1,Schedule!fpdate,IF(Schedule!fpdate=EOMONTH(Schedule!fpdate,0),IF(ISODD(A327),EOMONTH(EDATE(Schedule!fpdate,(A327-1)/2),0),EDATE(DATE(YEAR(Schedule!fpdate),MONTH(Schedule!fpdate)+1,15),(A327-1)/2)),IF(DAY(Schedule!fpdate)=15,IF(ISODD(A327),EDATE(Schedule!fpdate,(A327-1)/2),EOMONTH(EDATE(Schedule!fpdate,(A327-1)/2),0)),IF(DAY(Schedule!fpdate)&lt;=14,IF(ISODD(A327),EDATE(Schedule!fpdate,(A327-1)/2),EDATE(MIN(Schedule!fpdate+15,EOMONTH(Schedule!fpdate,0)),(A327-1)/2)),EDATE(IF(ISODD(A327),Schedule!fpdate,Schedule!fpdate-15),A327/2))))),IF(A327=1,Schedule!fpdate,EDATE(Schedule!fpdate,Schedule!months_per_period*(A327-1)))))))</f>
        <v/>
      </c>
      <c r="C327" s="55" t="str">
        <f>IF(A327="","",IF(Schedule!roundOpt,IF(OR(A327=Schedule!nper,Schedule!payment&gt;ROUND((1+Schedule!rate)*H326,2)),ROUND((1+Schedule!rate)*H326,2),Schedule!payment),IF(OR(A327=Schedule!nper,Schedule!payment&gt;(1+Schedule!rate)*H326),(1+Schedule!rate)*H326,Schedule!payment)))</f>
        <v/>
      </c>
      <c r="D327" s="58"/>
      <c r="E327" s="57"/>
      <c r="F327" s="57" t="str">
        <f>IF(A327="","",IF(AND(A327=1,Schedule!pmtType=1),0,IF(Schedule!roundOpt,ROUND(Schedule!rate*H326,2),Schedule!rate*H326)))</f>
        <v/>
      </c>
      <c r="G327" s="57" t="str">
        <f t="shared" si="7"/>
        <v/>
      </c>
      <c r="H327" s="57" t="str">
        <f t="shared" si="8"/>
        <v/>
      </c>
    </row>
    <row r="328" ht="12.75" customHeight="1">
      <c r="A328" s="53" t="str">
        <f>IF(H327="","",IF(Schedule!roundOpt,IF(OR(A327&gt;=Schedule!nper,ROUND(H327,2)&lt;=0),"",A327+1),IF(OR(A327&gt;=Schedule!nper,H327&lt;=0),"",A327+1)))</f>
        <v/>
      </c>
      <c r="B328" s="54" t="str">
        <f>IF(A328="","",IF(Schedule!periods_per_year=26,IF(A328=1,Schedule!fpdate,B327+14),IF(Schedule!periods_per_year=52,IF(A328=1,Schedule!fpdate,B327+7),IF(Schedule!periods_per_year=24,IF(A328=1,Schedule!fpdate,IF(Schedule!fpdate=EOMONTH(Schedule!fpdate,0),IF(ISODD(A328),EOMONTH(EDATE(Schedule!fpdate,(A328-1)/2),0),EDATE(DATE(YEAR(Schedule!fpdate),MONTH(Schedule!fpdate)+1,15),(A328-1)/2)),IF(DAY(Schedule!fpdate)=15,IF(ISODD(A328),EDATE(Schedule!fpdate,(A328-1)/2),EOMONTH(EDATE(Schedule!fpdate,(A328-1)/2),0)),IF(DAY(Schedule!fpdate)&lt;=14,IF(ISODD(A328),EDATE(Schedule!fpdate,(A328-1)/2),EDATE(MIN(Schedule!fpdate+15,EOMONTH(Schedule!fpdate,0)),(A328-1)/2)),EDATE(IF(ISODD(A328),Schedule!fpdate,Schedule!fpdate-15),A328/2))))),IF(A328=1,Schedule!fpdate,EDATE(Schedule!fpdate,Schedule!months_per_period*(A328-1)))))))</f>
        <v/>
      </c>
      <c r="C328" s="55" t="str">
        <f>IF(A328="","",IF(Schedule!roundOpt,IF(OR(A328=Schedule!nper,Schedule!payment&gt;ROUND((1+Schedule!rate)*H327,2)),ROUND((1+Schedule!rate)*H327,2),Schedule!payment),IF(OR(A328=Schedule!nper,Schedule!payment&gt;(1+Schedule!rate)*H327),(1+Schedule!rate)*H327,Schedule!payment)))</f>
        <v/>
      </c>
      <c r="D328" s="58"/>
      <c r="E328" s="57"/>
      <c r="F328" s="57" t="str">
        <f>IF(A328="","",IF(AND(A328=1,Schedule!pmtType=1),0,IF(Schedule!roundOpt,ROUND(Schedule!rate*H327,2),Schedule!rate*H327)))</f>
        <v/>
      </c>
      <c r="G328" s="57" t="str">
        <f t="shared" si="7"/>
        <v/>
      </c>
      <c r="H328" s="57" t="str">
        <f t="shared" si="8"/>
        <v/>
      </c>
    </row>
    <row r="329" ht="12.75" customHeight="1">
      <c r="A329" s="53" t="str">
        <f>IF(H328="","",IF(Schedule!roundOpt,IF(OR(A328&gt;=Schedule!nper,ROUND(H328,2)&lt;=0),"",A328+1),IF(OR(A328&gt;=Schedule!nper,H328&lt;=0),"",A328+1)))</f>
        <v/>
      </c>
      <c r="B329" s="54" t="str">
        <f>IF(A329="","",IF(Schedule!periods_per_year=26,IF(A329=1,Schedule!fpdate,B328+14),IF(Schedule!periods_per_year=52,IF(A329=1,Schedule!fpdate,B328+7),IF(Schedule!periods_per_year=24,IF(A329=1,Schedule!fpdate,IF(Schedule!fpdate=EOMONTH(Schedule!fpdate,0),IF(ISODD(A329),EOMONTH(EDATE(Schedule!fpdate,(A329-1)/2),0),EDATE(DATE(YEAR(Schedule!fpdate),MONTH(Schedule!fpdate)+1,15),(A329-1)/2)),IF(DAY(Schedule!fpdate)=15,IF(ISODD(A329),EDATE(Schedule!fpdate,(A329-1)/2),EOMONTH(EDATE(Schedule!fpdate,(A329-1)/2),0)),IF(DAY(Schedule!fpdate)&lt;=14,IF(ISODD(A329),EDATE(Schedule!fpdate,(A329-1)/2),EDATE(MIN(Schedule!fpdate+15,EOMONTH(Schedule!fpdate,0)),(A329-1)/2)),EDATE(IF(ISODD(A329),Schedule!fpdate,Schedule!fpdate-15),A329/2))))),IF(A329=1,Schedule!fpdate,EDATE(Schedule!fpdate,Schedule!months_per_period*(A329-1)))))))</f>
        <v/>
      </c>
      <c r="C329" s="55" t="str">
        <f>IF(A329="","",IF(Schedule!roundOpt,IF(OR(A329=Schedule!nper,Schedule!payment&gt;ROUND((1+Schedule!rate)*H328,2)),ROUND((1+Schedule!rate)*H328,2),Schedule!payment),IF(OR(A329=Schedule!nper,Schedule!payment&gt;(1+Schedule!rate)*H328),(1+Schedule!rate)*H328,Schedule!payment)))</f>
        <v/>
      </c>
      <c r="D329" s="58"/>
      <c r="E329" s="57"/>
      <c r="F329" s="57" t="str">
        <f>IF(A329="","",IF(AND(A329=1,Schedule!pmtType=1),0,IF(Schedule!roundOpt,ROUND(Schedule!rate*H328,2),Schedule!rate*H328)))</f>
        <v/>
      </c>
      <c r="G329" s="57" t="str">
        <f t="shared" si="7"/>
        <v/>
      </c>
      <c r="H329" s="57" t="str">
        <f t="shared" si="8"/>
        <v/>
      </c>
    </row>
    <row r="330" ht="12.75" customHeight="1">
      <c r="A330" s="53" t="str">
        <f>IF(H329="","",IF(Schedule!roundOpt,IF(OR(A329&gt;=Schedule!nper,ROUND(H329,2)&lt;=0),"",A329+1),IF(OR(A329&gt;=Schedule!nper,H329&lt;=0),"",A329+1)))</f>
        <v/>
      </c>
      <c r="B330" s="54" t="str">
        <f>IF(A330="","",IF(Schedule!periods_per_year=26,IF(A330=1,Schedule!fpdate,B329+14),IF(Schedule!periods_per_year=52,IF(A330=1,Schedule!fpdate,B329+7),IF(Schedule!periods_per_year=24,IF(A330=1,Schedule!fpdate,IF(Schedule!fpdate=EOMONTH(Schedule!fpdate,0),IF(ISODD(A330),EOMONTH(EDATE(Schedule!fpdate,(A330-1)/2),0),EDATE(DATE(YEAR(Schedule!fpdate),MONTH(Schedule!fpdate)+1,15),(A330-1)/2)),IF(DAY(Schedule!fpdate)=15,IF(ISODD(A330),EDATE(Schedule!fpdate,(A330-1)/2),EOMONTH(EDATE(Schedule!fpdate,(A330-1)/2),0)),IF(DAY(Schedule!fpdate)&lt;=14,IF(ISODD(A330),EDATE(Schedule!fpdate,(A330-1)/2),EDATE(MIN(Schedule!fpdate+15,EOMONTH(Schedule!fpdate,0)),(A330-1)/2)),EDATE(IF(ISODD(A330),Schedule!fpdate,Schedule!fpdate-15),A330/2))))),IF(A330=1,Schedule!fpdate,EDATE(Schedule!fpdate,Schedule!months_per_period*(A330-1)))))))</f>
        <v/>
      </c>
      <c r="C330" s="55" t="str">
        <f>IF(A330="","",IF(Schedule!roundOpt,IF(OR(A330=Schedule!nper,Schedule!payment&gt;ROUND((1+Schedule!rate)*H329,2)),ROUND((1+Schedule!rate)*H329,2),Schedule!payment),IF(OR(A330=Schedule!nper,Schedule!payment&gt;(1+Schedule!rate)*H329),(1+Schedule!rate)*H329,Schedule!payment)))</f>
        <v/>
      </c>
      <c r="D330" s="58"/>
      <c r="E330" s="57"/>
      <c r="F330" s="57" t="str">
        <f>IF(A330="","",IF(AND(A330=1,Schedule!pmtType=1),0,IF(Schedule!roundOpt,ROUND(Schedule!rate*H329,2),Schedule!rate*H329)))</f>
        <v/>
      </c>
      <c r="G330" s="57" t="str">
        <f t="shared" si="7"/>
        <v/>
      </c>
      <c r="H330" s="57" t="str">
        <f t="shared" si="8"/>
        <v/>
      </c>
    </row>
    <row r="331" ht="12.75" customHeight="1">
      <c r="A331" s="53" t="str">
        <f>IF(H330="","",IF(Schedule!roundOpt,IF(OR(A330&gt;=Schedule!nper,ROUND(H330,2)&lt;=0),"",A330+1),IF(OR(A330&gt;=Schedule!nper,H330&lt;=0),"",A330+1)))</f>
        <v/>
      </c>
      <c r="B331" s="54" t="str">
        <f>IF(A331="","",IF(Schedule!periods_per_year=26,IF(A331=1,Schedule!fpdate,B330+14),IF(Schedule!periods_per_year=52,IF(A331=1,Schedule!fpdate,B330+7),IF(Schedule!periods_per_year=24,IF(A331=1,Schedule!fpdate,IF(Schedule!fpdate=EOMONTH(Schedule!fpdate,0),IF(ISODD(A331),EOMONTH(EDATE(Schedule!fpdate,(A331-1)/2),0),EDATE(DATE(YEAR(Schedule!fpdate),MONTH(Schedule!fpdate)+1,15),(A331-1)/2)),IF(DAY(Schedule!fpdate)=15,IF(ISODD(A331),EDATE(Schedule!fpdate,(A331-1)/2),EOMONTH(EDATE(Schedule!fpdate,(A331-1)/2),0)),IF(DAY(Schedule!fpdate)&lt;=14,IF(ISODD(A331),EDATE(Schedule!fpdate,(A331-1)/2),EDATE(MIN(Schedule!fpdate+15,EOMONTH(Schedule!fpdate,0)),(A331-1)/2)),EDATE(IF(ISODD(A331),Schedule!fpdate,Schedule!fpdate-15),A331/2))))),IF(A331=1,Schedule!fpdate,EDATE(Schedule!fpdate,Schedule!months_per_period*(A331-1)))))))</f>
        <v/>
      </c>
      <c r="C331" s="55" t="str">
        <f>IF(A331="","",IF(Schedule!roundOpt,IF(OR(A331=Schedule!nper,Schedule!payment&gt;ROUND((1+Schedule!rate)*H330,2)),ROUND((1+Schedule!rate)*H330,2),Schedule!payment),IF(OR(A331=Schedule!nper,Schedule!payment&gt;(1+Schedule!rate)*H330),(1+Schedule!rate)*H330,Schedule!payment)))</f>
        <v/>
      </c>
      <c r="D331" s="58"/>
      <c r="E331" s="57"/>
      <c r="F331" s="57" t="str">
        <f>IF(A331="","",IF(AND(A331=1,Schedule!pmtType=1),0,IF(Schedule!roundOpt,ROUND(Schedule!rate*H330,2),Schedule!rate*H330)))</f>
        <v/>
      </c>
      <c r="G331" s="57" t="str">
        <f t="shared" si="7"/>
        <v/>
      </c>
      <c r="H331" s="57" t="str">
        <f t="shared" si="8"/>
        <v/>
      </c>
    </row>
    <row r="332" ht="12.75" customHeight="1">
      <c r="A332" s="53" t="str">
        <f>IF(H331="","",IF(Schedule!roundOpt,IF(OR(A331&gt;=Schedule!nper,ROUND(H331,2)&lt;=0),"",A331+1),IF(OR(A331&gt;=Schedule!nper,H331&lt;=0),"",A331+1)))</f>
        <v/>
      </c>
      <c r="B332" s="54" t="str">
        <f>IF(A332="","",IF(Schedule!periods_per_year=26,IF(A332=1,Schedule!fpdate,B331+14),IF(Schedule!periods_per_year=52,IF(A332=1,Schedule!fpdate,B331+7),IF(Schedule!periods_per_year=24,IF(A332=1,Schedule!fpdate,IF(Schedule!fpdate=EOMONTH(Schedule!fpdate,0),IF(ISODD(A332),EOMONTH(EDATE(Schedule!fpdate,(A332-1)/2),0),EDATE(DATE(YEAR(Schedule!fpdate),MONTH(Schedule!fpdate)+1,15),(A332-1)/2)),IF(DAY(Schedule!fpdate)=15,IF(ISODD(A332),EDATE(Schedule!fpdate,(A332-1)/2),EOMONTH(EDATE(Schedule!fpdate,(A332-1)/2),0)),IF(DAY(Schedule!fpdate)&lt;=14,IF(ISODD(A332),EDATE(Schedule!fpdate,(A332-1)/2),EDATE(MIN(Schedule!fpdate+15,EOMONTH(Schedule!fpdate,0)),(A332-1)/2)),EDATE(IF(ISODD(A332),Schedule!fpdate,Schedule!fpdate-15),A332/2))))),IF(A332=1,Schedule!fpdate,EDATE(Schedule!fpdate,Schedule!months_per_period*(A332-1)))))))</f>
        <v/>
      </c>
      <c r="C332" s="55" t="str">
        <f>IF(A332="","",IF(Schedule!roundOpt,IF(OR(A332=Schedule!nper,Schedule!payment&gt;ROUND((1+Schedule!rate)*H331,2)),ROUND((1+Schedule!rate)*H331,2),Schedule!payment),IF(OR(A332=Schedule!nper,Schedule!payment&gt;(1+Schedule!rate)*H331),(1+Schedule!rate)*H331,Schedule!payment)))</f>
        <v/>
      </c>
      <c r="D332" s="58"/>
      <c r="E332" s="57"/>
      <c r="F332" s="57" t="str">
        <f>IF(A332="","",IF(AND(A332=1,Schedule!pmtType=1),0,IF(Schedule!roundOpt,ROUND(Schedule!rate*H331,2),Schedule!rate*H331)))</f>
        <v/>
      </c>
      <c r="G332" s="57" t="str">
        <f t="shared" si="7"/>
        <v/>
      </c>
      <c r="H332" s="57" t="str">
        <f t="shared" si="8"/>
        <v/>
      </c>
    </row>
    <row r="333" ht="12.75" customHeight="1">
      <c r="A333" s="53" t="str">
        <f>IF(H332="","",IF(Schedule!roundOpt,IF(OR(A332&gt;=Schedule!nper,ROUND(H332,2)&lt;=0),"",A332+1),IF(OR(A332&gt;=Schedule!nper,H332&lt;=0),"",A332+1)))</f>
        <v/>
      </c>
      <c r="B333" s="54" t="str">
        <f>IF(A333="","",IF(Schedule!periods_per_year=26,IF(A333=1,Schedule!fpdate,B332+14),IF(Schedule!periods_per_year=52,IF(A333=1,Schedule!fpdate,B332+7),IF(Schedule!periods_per_year=24,IF(A333=1,Schedule!fpdate,IF(Schedule!fpdate=EOMONTH(Schedule!fpdate,0),IF(ISODD(A333),EOMONTH(EDATE(Schedule!fpdate,(A333-1)/2),0),EDATE(DATE(YEAR(Schedule!fpdate),MONTH(Schedule!fpdate)+1,15),(A333-1)/2)),IF(DAY(Schedule!fpdate)=15,IF(ISODD(A333),EDATE(Schedule!fpdate,(A333-1)/2),EOMONTH(EDATE(Schedule!fpdate,(A333-1)/2),0)),IF(DAY(Schedule!fpdate)&lt;=14,IF(ISODD(A333),EDATE(Schedule!fpdate,(A333-1)/2),EDATE(MIN(Schedule!fpdate+15,EOMONTH(Schedule!fpdate,0)),(A333-1)/2)),EDATE(IF(ISODD(A333),Schedule!fpdate,Schedule!fpdate-15),A333/2))))),IF(A333=1,Schedule!fpdate,EDATE(Schedule!fpdate,Schedule!months_per_period*(A333-1)))))))</f>
        <v/>
      </c>
      <c r="C333" s="55" t="str">
        <f>IF(A333="","",IF(Schedule!roundOpt,IF(OR(A333=Schedule!nper,Schedule!payment&gt;ROUND((1+Schedule!rate)*H332,2)),ROUND((1+Schedule!rate)*H332,2),Schedule!payment),IF(OR(A333=Schedule!nper,Schedule!payment&gt;(1+Schedule!rate)*H332),(1+Schedule!rate)*H332,Schedule!payment)))</f>
        <v/>
      </c>
      <c r="D333" s="58"/>
      <c r="E333" s="57"/>
      <c r="F333" s="57" t="str">
        <f>IF(A333="","",IF(AND(A333=1,Schedule!pmtType=1),0,IF(Schedule!roundOpt,ROUND(Schedule!rate*H332,2),Schedule!rate*H332)))</f>
        <v/>
      </c>
      <c r="G333" s="57" t="str">
        <f t="shared" si="7"/>
        <v/>
      </c>
      <c r="H333" s="57" t="str">
        <f t="shared" si="8"/>
        <v/>
      </c>
    </row>
    <row r="334" ht="12.75" customHeight="1">
      <c r="A334" s="53" t="str">
        <f>IF(H333="","",IF(Schedule!roundOpt,IF(OR(A333&gt;=Schedule!nper,ROUND(H333,2)&lt;=0),"",A333+1),IF(OR(A333&gt;=Schedule!nper,H333&lt;=0),"",A333+1)))</f>
        <v/>
      </c>
      <c r="B334" s="54" t="str">
        <f>IF(A334="","",IF(Schedule!periods_per_year=26,IF(A334=1,Schedule!fpdate,B333+14),IF(Schedule!periods_per_year=52,IF(A334=1,Schedule!fpdate,B333+7),IF(Schedule!periods_per_year=24,IF(A334=1,Schedule!fpdate,IF(Schedule!fpdate=EOMONTH(Schedule!fpdate,0),IF(ISODD(A334),EOMONTH(EDATE(Schedule!fpdate,(A334-1)/2),0),EDATE(DATE(YEAR(Schedule!fpdate),MONTH(Schedule!fpdate)+1,15),(A334-1)/2)),IF(DAY(Schedule!fpdate)=15,IF(ISODD(A334),EDATE(Schedule!fpdate,(A334-1)/2),EOMONTH(EDATE(Schedule!fpdate,(A334-1)/2),0)),IF(DAY(Schedule!fpdate)&lt;=14,IF(ISODD(A334),EDATE(Schedule!fpdate,(A334-1)/2),EDATE(MIN(Schedule!fpdate+15,EOMONTH(Schedule!fpdate,0)),(A334-1)/2)),EDATE(IF(ISODD(A334),Schedule!fpdate,Schedule!fpdate-15),A334/2))))),IF(A334=1,Schedule!fpdate,EDATE(Schedule!fpdate,Schedule!months_per_period*(A334-1)))))))</f>
        <v/>
      </c>
      <c r="C334" s="55" t="str">
        <f>IF(A334="","",IF(Schedule!roundOpt,IF(OR(A334=Schedule!nper,Schedule!payment&gt;ROUND((1+Schedule!rate)*H333,2)),ROUND((1+Schedule!rate)*H333,2),Schedule!payment),IF(OR(A334=Schedule!nper,Schedule!payment&gt;(1+Schedule!rate)*H333),(1+Schedule!rate)*H333,Schedule!payment)))</f>
        <v/>
      </c>
      <c r="D334" s="58"/>
      <c r="E334" s="57"/>
      <c r="F334" s="57" t="str">
        <f>IF(A334="","",IF(AND(A334=1,Schedule!pmtType=1),0,IF(Schedule!roundOpt,ROUND(Schedule!rate*H333,2),Schedule!rate*H333)))</f>
        <v/>
      </c>
      <c r="G334" s="57" t="str">
        <f t="shared" si="7"/>
        <v/>
      </c>
      <c r="H334" s="57" t="str">
        <f t="shared" si="8"/>
        <v/>
      </c>
    </row>
    <row r="335" ht="12.75" customHeight="1">
      <c r="A335" s="53" t="str">
        <f>IF(H334="","",IF(Schedule!roundOpt,IF(OR(A334&gt;=Schedule!nper,ROUND(H334,2)&lt;=0),"",A334+1),IF(OR(A334&gt;=Schedule!nper,H334&lt;=0),"",A334+1)))</f>
        <v/>
      </c>
      <c r="B335" s="54" t="str">
        <f>IF(A335="","",IF(Schedule!periods_per_year=26,IF(A335=1,Schedule!fpdate,B334+14),IF(Schedule!periods_per_year=52,IF(A335=1,Schedule!fpdate,B334+7),IF(Schedule!periods_per_year=24,IF(A335=1,Schedule!fpdate,IF(Schedule!fpdate=EOMONTH(Schedule!fpdate,0),IF(ISODD(A335),EOMONTH(EDATE(Schedule!fpdate,(A335-1)/2),0),EDATE(DATE(YEAR(Schedule!fpdate),MONTH(Schedule!fpdate)+1,15),(A335-1)/2)),IF(DAY(Schedule!fpdate)=15,IF(ISODD(A335),EDATE(Schedule!fpdate,(A335-1)/2),EOMONTH(EDATE(Schedule!fpdate,(A335-1)/2),0)),IF(DAY(Schedule!fpdate)&lt;=14,IF(ISODD(A335),EDATE(Schedule!fpdate,(A335-1)/2),EDATE(MIN(Schedule!fpdate+15,EOMONTH(Schedule!fpdate,0)),(A335-1)/2)),EDATE(IF(ISODD(A335),Schedule!fpdate,Schedule!fpdate-15),A335/2))))),IF(A335=1,Schedule!fpdate,EDATE(Schedule!fpdate,Schedule!months_per_period*(A335-1)))))))</f>
        <v/>
      </c>
      <c r="C335" s="55" t="str">
        <f>IF(A335="","",IF(Schedule!roundOpt,IF(OR(A335=Schedule!nper,Schedule!payment&gt;ROUND((1+Schedule!rate)*H334,2)),ROUND((1+Schedule!rate)*H334,2),Schedule!payment),IF(OR(A335=Schedule!nper,Schedule!payment&gt;(1+Schedule!rate)*H334),(1+Schedule!rate)*H334,Schedule!payment)))</f>
        <v/>
      </c>
      <c r="D335" s="58"/>
      <c r="E335" s="57"/>
      <c r="F335" s="57" t="str">
        <f>IF(A335="","",IF(AND(A335=1,Schedule!pmtType=1),0,IF(Schedule!roundOpt,ROUND(Schedule!rate*H334,2),Schedule!rate*H334)))</f>
        <v/>
      </c>
      <c r="G335" s="57" t="str">
        <f t="shared" si="7"/>
        <v/>
      </c>
      <c r="H335" s="57" t="str">
        <f t="shared" si="8"/>
        <v/>
      </c>
    </row>
    <row r="336" ht="12.75" customHeight="1">
      <c r="A336" s="53" t="str">
        <f>IF(H335="","",IF(Schedule!roundOpt,IF(OR(A335&gt;=Schedule!nper,ROUND(H335,2)&lt;=0),"",A335+1),IF(OR(A335&gt;=Schedule!nper,H335&lt;=0),"",A335+1)))</f>
        <v/>
      </c>
      <c r="B336" s="54" t="str">
        <f>IF(A336="","",IF(Schedule!periods_per_year=26,IF(A336=1,Schedule!fpdate,B335+14),IF(Schedule!periods_per_year=52,IF(A336=1,Schedule!fpdate,B335+7),IF(Schedule!periods_per_year=24,IF(A336=1,Schedule!fpdate,IF(Schedule!fpdate=EOMONTH(Schedule!fpdate,0),IF(ISODD(A336),EOMONTH(EDATE(Schedule!fpdate,(A336-1)/2),0),EDATE(DATE(YEAR(Schedule!fpdate),MONTH(Schedule!fpdate)+1,15),(A336-1)/2)),IF(DAY(Schedule!fpdate)=15,IF(ISODD(A336),EDATE(Schedule!fpdate,(A336-1)/2),EOMONTH(EDATE(Schedule!fpdate,(A336-1)/2),0)),IF(DAY(Schedule!fpdate)&lt;=14,IF(ISODD(A336),EDATE(Schedule!fpdate,(A336-1)/2),EDATE(MIN(Schedule!fpdate+15,EOMONTH(Schedule!fpdate,0)),(A336-1)/2)),EDATE(IF(ISODD(A336),Schedule!fpdate,Schedule!fpdate-15),A336/2))))),IF(A336=1,Schedule!fpdate,EDATE(Schedule!fpdate,Schedule!months_per_period*(A336-1)))))))</f>
        <v/>
      </c>
      <c r="C336" s="55" t="str">
        <f>IF(A336="","",IF(Schedule!roundOpt,IF(OR(A336=Schedule!nper,Schedule!payment&gt;ROUND((1+Schedule!rate)*H335,2)),ROUND((1+Schedule!rate)*H335,2),Schedule!payment),IF(OR(A336=Schedule!nper,Schedule!payment&gt;(1+Schedule!rate)*H335),(1+Schedule!rate)*H335,Schedule!payment)))</f>
        <v/>
      </c>
      <c r="D336" s="58"/>
      <c r="E336" s="57"/>
      <c r="F336" s="57" t="str">
        <f>IF(A336="","",IF(AND(A336=1,Schedule!pmtType=1),0,IF(Schedule!roundOpt,ROUND(Schedule!rate*H335,2),Schedule!rate*H335)))</f>
        <v/>
      </c>
      <c r="G336" s="57" t="str">
        <f t="shared" si="7"/>
        <v/>
      </c>
      <c r="H336" s="57" t="str">
        <f t="shared" si="8"/>
        <v/>
      </c>
    </row>
    <row r="337" ht="12.75" customHeight="1">
      <c r="A337" s="53" t="str">
        <f>IF(H336="","",IF(Schedule!roundOpt,IF(OR(A336&gt;=Schedule!nper,ROUND(H336,2)&lt;=0),"",A336+1),IF(OR(A336&gt;=Schedule!nper,H336&lt;=0),"",A336+1)))</f>
        <v/>
      </c>
      <c r="B337" s="54" t="str">
        <f>IF(A337="","",IF(Schedule!periods_per_year=26,IF(A337=1,Schedule!fpdate,B336+14),IF(Schedule!periods_per_year=52,IF(A337=1,Schedule!fpdate,B336+7),IF(Schedule!periods_per_year=24,IF(A337=1,Schedule!fpdate,IF(Schedule!fpdate=EOMONTH(Schedule!fpdate,0),IF(ISODD(A337),EOMONTH(EDATE(Schedule!fpdate,(A337-1)/2),0),EDATE(DATE(YEAR(Schedule!fpdate),MONTH(Schedule!fpdate)+1,15),(A337-1)/2)),IF(DAY(Schedule!fpdate)=15,IF(ISODD(A337),EDATE(Schedule!fpdate,(A337-1)/2),EOMONTH(EDATE(Schedule!fpdate,(A337-1)/2),0)),IF(DAY(Schedule!fpdate)&lt;=14,IF(ISODD(A337),EDATE(Schedule!fpdate,(A337-1)/2),EDATE(MIN(Schedule!fpdate+15,EOMONTH(Schedule!fpdate,0)),(A337-1)/2)),EDATE(IF(ISODD(A337),Schedule!fpdate,Schedule!fpdate-15),A337/2))))),IF(A337=1,Schedule!fpdate,EDATE(Schedule!fpdate,Schedule!months_per_period*(A337-1)))))))</f>
        <v/>
      </c>
      <c r="C337" s="55" t="str">
        <f>IF(A337="","",IF(Schedule!roundOpt,IF(OR(A337=Schedule!nper,Schedule!payment&gt;ROUND((1+Schedule!rate)*H336,2)),ROUND((1+Schedule!rate)*H336,2),Schedule!payment),IF(OR(A337=Schedule!nper,Schedule!payment&gt;(1+Schedule!rate)*H336),(1+Schedule!rate)*H336,Schedule!payment)))</f>
        <v/>
      </c>
      <c r="D337" s="58"/>
      <c r="E337" s="57"/>
      <c r="F337" s="57" t="str">
        <f>IF(A337="","",IF(AND(A337=1,Schedule!pmtType=1),0,IF(Schedule!roundOpt,ROUND(Schedule!rate*H336,2),Schedule!rate*H336)))</f>
        <v/>
      </c>
      <c r="G337" s="57" t="str">
        <f t="shared" si="7"/>
        <v/>
      </c>
      <c r="H337" s="57" t="str">
        <f t="shared" si="8"/>
        <v/>
      </c>
    </row>
    <row r="338" ht="12.75" customHeight="1">
      <c r="A338" s="53" t="str">
        <f>IF(H337="","",IF(Schedule!roundOpt,IF(OR(A337&gt;=Schedule!nper,ROUND(H337,2)&lt;=0),"",A337+1),IF(OR(A337&gt;=Schedule!nper,H337&lt;=0),"",A337+1)))</f>
        <v/>
      </c>
      <c r="B338" s="54" t="str">
        <f>IF(A338="","",IF(Schedule!periods_per_year=26,IF(A338=1,Schedule!fpdate,B337+14),IF(Schedule!periods_per_year=52,IF(A338=1,Schedule!fpdate,B337+7),IF(Schedule!periods_per_year=24,IF(A338=1,Schedule!fpdate,IF(Schedule!fpdate=EOMONTH(Schedule!fpdate,0),IF(ISODD(A338),EOMONTH(EDATE(Schedule!fpdate,(A338-1)/2),0),EDATE(DATE(YEAR(Schedule!fpdate),MONTH(Schedule!fpdate)+1,15),(A338-1)/2)),IF(DAY(Schedule!fpdate)=15,IF(ISODD(A338),EDATE(Schedule!fpdate,(A338-1)/2),EOMONTH(EDATE(Schedule!fpdate,(A338-1)/2),0)),IF(DAY(Schedule!fpdate)&lt;=14,IF(ISODD(A338),EDATE(Schedule!fpdate,(A338-1)/2),EDATE(MIN(Schedule!fpdate+15,EOMONTH(Schedule!fpdate,0)),(A338-1)/2)),EDATE(IF(ISODD(A338),Schedule!fpdate,Schedule!fpdate-15),A338/2))))),IF(A338=1,Schedule!fpdate,EDATE(Schedule!fpdate,Schedule!months_per_period*(A338-1)))))))</f>
        <v/>
      </c>
      <c r="C338" s="55" t="str">
        <f>IF(A338="","",IF(Schedule!roundOpt,IF(OR(A338=Schedule!nper,Schedule!payment&gt;ROUND((1+Schedule!rate)*H337,2)),ROUND((1+Schedule!rate)*H337,2),Schedule!payment),IF(OR(A338=Schedule!nper,Schedule!payment&gt;(1+Schedule!rate)*H337),(1+Schedule!rate)*H337,Schedule!payment)))</f>
        <v/>
      </c>
      <c r="D338" s="58"/>
      <c r="E338" s="57"/>
      <c r="F338" s="57" t="str">
        <f>IF(A338="","",IF(AND(A338=1,Schedule!pmtType=1),0,IF(Schedule!roundOpt,ROUND(Schedule!rate*H337,2),Schedule!rate*H337)))</f>
        <v/>
      </c>
      <c r="G338" s="57" t="str">
        <f t="shared" si="7"/>
        <v/>
      </c>
      <c r="H338" s="57" t="str">
        <f t="shared" si="8"/>
        <v/>
      </c>
    </row>
    <row r="339" ht="12.75" customHeight="1">
      <c r="A339" s="53" t="str">
        <f>IF(H338="","",IF(Schedule!roundOpt,IF(OR(A338&gt;=Schedule!nper,ROUND(H338,2)&lt;=0),"",A338+1),IF(OR(A338&gt;=Schedule!nper,H338&lt;=0),"",A338+1)))</f>
        <v/>
      </c>
      <c r="B339" s="54" t="str">
        <f>IF(A339="","",IF(Schedule!periods_per_year=26,IF(A339=1,Schedule!fpdate,B338+14),IF(Schedule!periods_per_year=52,IF(A339=1,Schedule!fpdate,B338+7),IF(Schedule!periods_per_year=24,IF(A339=1,Schedule!fpdate,IF(Schedule!fpdate=EOMONTH(Schedule!fpdate,0),IF(ISODD(A339),EOMONTH(EDATE(Schedule!fpdate,(A339-1)/2),0),EDATE(DATE(YEAR(Schedule!fpdate),MONTH(Schedule!fpdate)+1,15),(A339-1)/2)),IF(DAY(Schedule!fpdate)=15,IF(ISODD(A339),EDATE(Schedule!fpdate,(A339-1)/2),EOMONTH(EDATE(Schedule!fpdate,(A339-1)/2),0)),IF(DAY(Schedule!fpdate)&lt;=14,IF(ISODD(A339),EDATE(Schedule!fpdate,(A339-1)/2),EDATE(MIN(Schedule!fpdate+15,EOMONTH(Schedule!fpdate,0)),(A339-1)/2)),EDATE(IF(ISODD(A339),Schedule!fpdate,Schedule!fpdate-15),A339/2))))),IF(A339=1,Schedule!fpdate,EDATE(Schedule!fpdate,Schedule!months_per_period*(A339-1)))))))</f>
        <v/>
      </c>
      <c r="C339" s="55" t="str">
        <f>IF(A339="","",IF(Schedule!roundOpt,IF(OR(A339=Schedule!nper,Schedule!payment&gt;ROUND((1+Schedule!rate)*H338,2)),ROUND((1+Schedule!rate)*H338,2),Schedule!payment),IF(OR(A339=Schedule!nper,Schedule!payment&gt;(1+Schedule!rate)*H338),(1+Schedule!rate)*H338,Schedule!payment)))</f>
        <v/>
      </c>
      <c r="D339" s="58"/>
      <c r="E339" s="57"/>
      <c r="F339" s="57" t="str">
        <f>IF(A339="","",IF(AND(A339=1,Schedule!pmtType=1),0,IF(Schedule!roundOpt,ROUND(Schedule!rate*H338,2),Schedule!rate*H338)))</f>
        <v/>
      </c>
      <c r="G339" s="57" t="str">
        <f t="shared" si="7"/>
        <v/>
      </c>
      <c r="H339" s="57" t="str">
        <f t="shared" si="8"/>
        <v/>
      </c>
    </row>
    <row r="340" ht="12.75" customHeight="1">
      <c r="A340" s="53" t="str">
        <f>IF(H339="","",IF(Schedule!roundOpt,IF(OR(A339&gt;=Schedule!nper,ROUND(H339,2)&lt;=0),"",A339+1),IF(OR(A339&gt;=Schedule!nper,H339&lt;=0),"",A339+1)))</f>
        <v/>
      </c>
      <c r="B340" s="54" t="str">
        <f>IF(A340="","",IF(Schedule!periods_per_year=26,IF(A340=1,Schedule!fpdate,B339+14),IF(Schedule!periods_per_year=52,IF(A340=1,Schedule!fpdate,B339+7),IF(Schedule!periods_per_year=24,IF(A340=1,Schedule!fpdate,IF(Schedule!fpdate=EOMONTH(Schedule!fpdate,0),IF(ISODD(A340),EOMONTH(EDATE(Schedule!fpdate,(A340-1)/2),0),EDATE(DATE(YEAR(Schedule!fpdate),MONTH(Schedule!fpdate)+1,15),(A340-1)/2)),IF(DAY(Schedule!fpdate)=15,IF(ISODD(A340),EDATE(Schedule!fpdate,(A340-1)/2),EOMONTH(EDATE(Schedule!fpdate,(A340-1)/2),0)),IF(DAY(Schedule!fpdate)&lt;=14,IF(ISODD(A340),EDATE(Schedule!fpdate,(A340-1)/2),EDATE(MIN(Schedule!fpdate+15,EOMONTH(Schedule!fpdate,0)),(A340-1)/2)),EDATE(IF(ISODD(A340),Schedule!fpdate,Schedule!fpdate-15),A340/2))))),IF(A340=1,Schedule!fpdate,EDATE(Schedule!fpdate,Schedule!months_per_period*(A340-1)))))))</f>
        <v/>
      </c>
      <c r="C340" s="55" t="str">
        <f>IF(A340="","",IF(Schedule!roundOpt,IF(OR(A340=Schedule!nper,Schedule!payment&gt;ROUND((1+Schedule!rate)*H339,2)),ROUND((1+Schedule!rate)*H339,2),Schedule!payment),IF(OR(A340=Schedule!nper,Schedule!payment&gt;(1+Schedule!rate)*H339),(1+Schedule!rate)*H339,Schedule!payment)))</f>
        <v/>
      </c>
      <c r="D340" s="58"/>
      <c r="E340" s="57"/>
      <c r="F340" s="57" t="str">
        <f>IF(A340="","",IF(AND(A340=1,Schedule!pmtType=1),0,IF(Schedule!roundOpt,ROUND(Schedule!rate*H339,2),Schedule!rate*H339)))</f>
        <v/>
      </c>
      <c r="G340" s="57" t="str">
        <f t="shared" si="7"/>
        <v/>
      </c>
      <c r="H340" s="57" t="str">
        <f t="shared" si="8"/>
        <v/>
      </c>
    </row>
    <row r="341" ht="12.75" customHeight="1">
      <c r="A341" s="53" t="str">
        <f>IF(H340="","",IF(Schedule!roundOpt,IF(OR(A340&gt;=Schedule!nper,ROUND(H340,2)&lt;=0),"",A340+1),IF(OR(A340&gt;=Schedule!nper,H340&lt;=0),"",A340+1)))</f>
        <v/>
      </c>
      <c r="B341" s="54" t="str">
        <f>IF(A341="","",IF(Schedule!periods_per_year=26,IF(A341=1,Schedule!fpdate,B340+14),IF(Schedule!periods_per_year=52,IF(A341=1,Schedule!fpdate,B340+7),IF(Schedule!periods_per_year=24,IF(A341=1,Schedule!fpdate,IF(Schedule!fpdate=EOMONTH(Schedule!fpdate,0),IF(ISODD(A341),EOMONTH(EDATE(Schedule!fpdate,(A341-1)/2),0),EDATE(DATE(YEAR(Schedule!fpdate),MONTH(Schedule!fpdate)+1,15),(A341-1)/2)),IF(DAY(Schedule!fpdate)=15,IF(ISODD(A341),EDATE(Schedule!fpdate,(A341-1)/2),EOMONTH(EDATE(Schedule!fpdate,(A341-1)/2),0)),IF(DAY(Schedule!fpdate)&lt;=14,IF(ISODD(A341),EDATE(Schedule!fpdate,(A341-1)/2),EDATE(MIN(Schedule!fpdate+15,EOMONTH(Schedule!fpdate,0)),(A341-1)/2)),EDATE(IF(ISODD(A341),Schedule!fpdate,Schedule!fpdate-15),A341/2))))),IF(A341=1,Schedule!fpdate,EDATE(Schedule!fpdate,Schedule!months_per_period*(A341-1)))))))</f>
        <v/>
      </c>
      <c r="C341" s="55" t="str">
        <f>IF(A341="","",IF(Schedule!roundOpt,IF(OR(A341=Schedule!nper,Schedule!payment&gt;ROUND((1+Schedule!rate)*H340,2)),ROUND((1+Schedule!rate)*H340,2),Schedule!payment),IF(OR(A341=Schedule!nper,Schedule!payment&gt;(1+Schedule!rate)*H340),(1+Schedule!rate)*H340,Schedule!payment)))</f>
        <v/>
      </c>
      <c r="D341" s="58"/>
      <c r="E341" s="57"/>
      <c r="F341" s="57" t="str">
        <f>IF(A341="","",IF(AND(A341=1,Schedule!pmtType=1),0,IF(Schedule!roundOpt,ROUND(Schedule!rate*H340,2),Schedule!rate*H340)))</f>
        <v/>
      </c>
      <c r="G341" s="57" t="str">
        <f t="shared" si="7"/>
        <v/>
      </c>
      <c r="H341" s="57" t="str">
        <f t="shared" si="8"/>
        <v/>
      </c>
    </row>
    <row r="342" ht="12.75" customHeight="1">
      <c r="A342" s="53" t="str">
        <f>IF(H341="","",IF(Schedule!roundOpt,IF(OR(A341&gt;=Schedule!nper,ROUND(H341,2)&lt;=0),"",A341+1),IF(OR(A341&gt;=Schedule!nper,H341&lt;=0),"",A341+1)))</f>
        <v/>
      </c>
      <c r="B342" s="54" t="str">
        <f>IF(A342="","",IF(Schedule!periods_per_year=26,IF(A342=1,Schedule!fpdate,B341+14),IF(Schedule!periods_per_year=52,IF(A342=1,Schedule!fpdate,B341+7),IF(Schedule!periods_per_year=24,IF(A342=1,Schedule!fpdate,IF(Schedule!fpdate=EOMONTH(Schedule!fpdate,0),IF(ISODD(A342),EOMONTH(EDATE(Schedule!fpdate,(A342-1)/2),0),EDATE(DATE(YEAR(Schedule!fpdate),MONTH(Schedule!fpdate)+1,15),(A342-1)/2)),IF(DAY(Schedule!fpdate)=15,IF(ISODD(A342),EDATE(Schedule!fpdate,(A342-1)/2),EOMONTH(EDATE(Schedule!fpdate,(A342-1)/2),0)),IF(DAY(Schedule!fpdate)&lt;=14,IF(ISODD(A342),EDATE(Schedule!fpdate,(A342-1)/2),EDATE(MIN(Schedule!fpdate+15,EOMONTH(Schedule!fpdate,0)),(A342-1)/2)),EDATE(IF(ISODD(A342),Schedule!fpdate,Schedule!fpdate-15),A342/2))))),IF(A342=1,Schedule!fpdate,EDATE(Schedule!fpdate,Schedule!months_per_period*(A342-1)))))))</f>
        <v/>
      </c>
      <c r="C342" s="55" t="str">
        <f>IF(A342="","",IF(Schedule!roundOpt,IF(OR(A342=Schedule!nper,Schedule!payment&gt;ROUND((1+Schedule!rate)*H341,2)),ROUND((1+Schedule!rate)*H341,2),Schedule!payment),IF(OR(A342=Schedule!nper,Schedule!payment&gt;(1+Schedule!rate)*H341),(1+Schedule!rate)*H341,Schedule!payment)))</f>
        <v/>
      </c>
      <c r="D342" s="58"/>
      <c r="E342" s="57"/>
      <c r="F342" s="57" t="str">
        <f>IF(A342="","",IF(AND(A342=1,Schedule!pmtType=1),0,IF(Schedule!roundOpt,ROUND(Schedule!rate*H341,2),Schedule!rate*H341)))</f>
        <v/>
      </c>
      <c r="G342" s="57" t="str">
        <f t="shared" si="7"/>
        <v/>
      </c>
      <c r="H342" s="57" t="str">
        <f t="shared" si="8"/>
        <v/>
      </c>
    </row>
    <row r="343" ht="12.75" customHeight="1">
      <c r="A343" s="53" t="str">
        <f>IF(H342="","",IF(Schedule!roundOpt,IF(OR(A342&gt;=Schedule!nper,ROUND(H342,2)&lt;=0),"",A342+1),IF(OR(A342&gt;=Schedule!nper,H342&lt;=0),"",A342+1)))</f>
        <v/>
      </c>
      <c r="B343" s="54" t="str">
        <f>IF(A343="","",IF(Schedule!periods_per_year=26,IF(A343=1,Schedule!fpdate,B342+14),IF(Schedule!periods_per_year=52,IF(A343=1,Schedule!fpdate,B342+7),IF(Schedule!periods_per_year=24,IF(A343=1,Schedule!fpdate,IF(Schedule!fpdate=EOMONTH(Schedule!fpdate,0),IF(ISODD(A343),EOMONTH(EDATE(Schedule!fpdate,(A343-1)/2),0),EDATE(DATE(YEAR(Schedule!fpdate),MONTH(Schedule!fpdate)+1,15),(A343-1)/2)),IF(DAY(Schedule!fpdate)=15,IF(ISODD(A343),EDATE(Schedule!fpdate,(A343-1)/2),EOMONTH(EDATE(Schedule!fpdate,(A343-1)/2),0)),IF(DAY(Schedule!fpdate)&lt;=14,IF(ISODD(A343),EDATE(Schedule!fpdate,(A343-1)/2),EDATE(MIN(Schedule!fpdate+15,EOMONTH(Schedule!fpdate,0)),(A343-1)/2)),EDATE(IF(ISODD(A343),Schedule!fpdate,Schedule!fpdate-15),A343/2))))),IF(A343=1,Schedule!fpdate,EDATE(Schedule!fpdate,Schedule!months_per_period*(A343-1)))))))</f>
        <v/>
      </c>
      <c r="C343" s="55" t="str">
        <f>IF(A343="","",IF(Schedule!roundOpt,IF(OR(A343=Schedule!nper,Schedule!payment&gt;ROUND((1+Schedule!rate)*H342,2)),ROUND((1+Schedule!rate)*H342,2),Schedule!payment),IF(OR(A343=Schedule!nper,Schedule!payment&gt;(1+Schedule!rate)*H342),(1+Schedule!rate)*H342,Schedule!payment)))</f>
        <v/>
      </c>
      <c r="D343" s="58"/>
      <c r="E343" s="57"/>
      <c r="F343" s="57" t="str">
        <f>IF(A343="","",IF(AND(A343=1,Schedule!pmtType=1),0,IF(Schedule!roundOpt,ROUND(Schedule!rate*H342,2),Schedule!rate*H342)))</f>
        <v/>
      </c>
      <c r="G343" s="57" t="str">
        <f t="shared" si="7"/>
        <v/>
      </c>
      <c r="H343" s="57" t="str">
        <f t="shared" si="8"/>
        <v/>
      </c>
    </row>
    <row r="344" ht="12.75" customHeight="1">
      <c r="A344" s="53" t="str">
        <f>IF(H343="","",IF(Schedule!roundOpt,IF(OR(A343&gt;=Schedule!nper,ROUND(H343,2)&lt;=0),"",A343+1),IF(OR(A343&gt;=Schedule!nper,H343&lt;=0),"",A343+1)))</f>
        <v/>
      </c>
      <c r="B344" s="54" t="str">
        <f>IF(A344="","",IF(Schedule!periods_per_year=26,IF(A344=1,Schedule!fpdate,B343+14),IF(Schedule!periods_per_year=52,IF(A344=1,Schedule!fpdate,B343+7),IF(Schedule!periods_per_year=24,IF(A344=1,Schedule!fpdate,IF(Schedule!fpdate=EOMONTH(Schedule!fpdate,0),IF(ISODD(A344),EOMONTH(EDATE(Schedule!fpdate,(A344-1)/2),0),EDATE(DATE(YEAR(Schedule!fpdate),MONTH(Schedule!fpdate)+1,15),(A344-1)/2)),IF(DAY(Schedule!fpdate)=15,IF(ISODD(A344),EDATE(Schedule!fpdate,(A344-1)/2),EOMONTH(EDATE(Schedule!fpdate,(A344-1)/2),0)),IF(DAY(Schedule!fpdate)&lt;=14,IF(ISODD(A344),EDATE(Schedule!fpdate,(A344-1)/2),EDATE(MIN(Schedule!fpdate+15,EOMONTH(Schedule!fpdate,0)),(A344-1)/2)),EDATE(IF(ISODD(A344),Schedule!fpdate,Schedule!fpdate-15),A344/2))))),IF(A344=1,Schedule!fpdate,EDATE(Schedule!fpdate,Schedule!months_per_period*(A344-1)))))))</f>
        <v/>
      </c>
      <c r="C344" s="55" t="str">
        <f>IF(A344="","",IF(Schedule!roundOpt,IF(OR(A344=Schedule!nper,Schedule!payment&gt;ROUND((1+Schedule!rate)*H343,2)),ROUND((1+Schedule!rate)*H343,2),Schedule!payment),IF(OR(A344=Schedule!nper,Schedule!payment&gt;(1+Schedule!rate)*H343),(1+Schedule!rate)*H343,Schedule!payment)))</f>
        <v/>
      </c>
      <c r="D344" s="58"/>
      <c r="E344" s="57"/>
      <c r="F344" s="57" t="str">
        <f>IF(A344="","",IF(AND(A344=1,Schedule!pmtType=1),0,IF(Schedule!roundOpt,ROUND(Schedule!rate*H343,2),Schedule!rate*H343)))</f>
        <v/>
      </c>
      <c r="G344" s="57" t="str">
        <f t="shared" si="7"/>
        <v/>
      </c>
      <c r="H344" s="57" t="str">
        <f t="shared" si="8"/>
        <v/>
      </c>
    </row>
    <row r="345" ht="12.75" customHeight="1">
      <c r="A345" s="53" t="str">
        <f>IF(H344="","",IF(Schedule!roundOpt,IF(OR(A344&gt;=Schedule!nper,ROUND(H344,2)&lt;=0),"",A344+1),IF(OR(A344&gt;=Schedule!nper,H344&lt;=0),"",A344+1)))</f>
        <v/>
      </c>
      <c r="B345" s="54" t="str">
        <f>IF(A345="","",IF(Schedule!periods_per_year=26,IF(A345=1,Schedule!fpdate,B344+14),IF(Schedule!periods_per_year=52,IF(A345=1,Schedule!fpdate,B344+7),IF(Schedule!periods_per_year=24,IF(A345=1,Schedule!fpdate,IF(Schedule!fpdate=EOMONTH(Schedule!fpdate,0),IF(ISODD(A345),EOMONTH(EDATE(Schedule!fpdate,(A345-1)/2),0),EDATE(DATE(YEAR(Schedule!fpdate),MONTH(Schedule!fpdate)+1,15),(A345-1)/2)),IF(DAY(Schedule!fpdate)=15,IF(ISODD(A345),EDATE(Schedule!fpdate,(A345-1)/2),EOMONTH(EDATE(Schedule!fpdate,(A345-1)/2),0)),IF(DAY(Schedule!fpdate)&lt;=14,IF(ISODD(A345),EDATE(Schedule!fpdate,(A345-1)/2),EDATE(MIN(Schedule!fpdate+15,EOMONTH(Schedule!fpdate,0)),(A345-1)/2)),EDATE(IF(ISODD(A345),Schedule!fpdate,Schedule!fpdate-15),A345/2))))),IF(A345=1,Schedule!fpdate,EDATE(Schedule!fpdate,Schedule!months_per_period*(A345-1)))))))</f>
        <v/>
      </c>
      <c r="C345" s="55" t="str">
        <f>IF(A345="","",IF(Schedule!roundOpt,IF(OR(A345=Schedule!nper,Schedule!payment&gt;ROUND((1+Schedule!rate)*H344,2)),ROUND((1+Schedule!rate)*H344,2),Schedule!payment),IF(OR(A345=Schedule!nper,Schedule!payment&gt;(1+Schedule!rate)*H344),(1+Schedule!rate)*H344,Schedule!payment)))</f>
        <v/>
      </c>
      <c r="D345" s="58"/>
      <c r="E345" s="57"/>
      <c r="F345" s="57" t="str">
        <f>IF(A345="","",IF(AND(A345=1,Schedule!pmtType=1),0,IF(Schedule!roundOpt,ROUND(Schedule!rate*H344,2),Schedule!rate*H344)))</f>
        <v/>
      </c>
      <c r="G345" s="57" t="str">
        <f t="shared" si="7"/>
        <v/>
      </c>
      <c r="H345" s="57" t="str">
        <f t="shared" si="8"/>
        <v/>
      </c>
    </row>
    <row r="346" ht="12.75" customHeight="1">
      <c r="A346" s="53" t="str">
        <f>IF(H345="","",IF(Schedule!roundOpt,IF(OR(A345&gt;=Schedule!nper,ROUND(H345,2)&lt;=0),"",A345+1),IF(OR(A345&gt;=Schedule!nper,H345&lt;=0),"",A345+1)))</f>
        <v/>
      </c>
      <c r="B346" s="54" t="str">
        <f>IF(A346="","",IF(Schedule!periods_per_year=26,IF(A346=1,Schedule!fpdate,B345+14),IF(Schedule!periods_per_year=52,IF(A346=1,Schedule!fpdate,B345+7),IF(Schedule!periods_per_year=24,IF(A346=1,Schedule!fpdate,IF(Schedule!fpdate=EOMONTH(Schedule!fpdate,0),IF(ISODD(A346),EOMONTH(EDATE(Schedule!fpdate,(A346-1)/2),0),EDATE(DATE(YEAR(Schedule!fpdate),MONTH(Schedule!fpdate)+1,15),(A346-1)/2)),IF(DAY(Schedule!fpdate)=15,IF(ISODD(A346),EDATE(Schedule!fpdate,(A346-1)/2),EOMONTH(EDATE(Schedule!fpdate,(A346-1)/2),0)),IF(DAY(Schedule!fpdate)&lt;=14,IF(ISODD(A346),EDATE(Schedule!fpdate,(A346-1)/2),EDATE(MIN(Schedule!fpdate+15,EOMONTH(Schedule!fpdate,0)),(A346-1)/2)),EDATE(IF(ISODD(A346),Schedule!fpdate,Schedule!fpdate-15),A346/2))))),IF(A346=1,Schedule!fpdate,EDATE(Schedule!fpdate,Schedule!months_per_period*(A346-1)))))))</f>
        <v/>
      </c>
      <c r="C346" s="55" t="str">
        <f>IF(A346="","",IF(Schedule!roundOpt,IF(OR(A346=Schedule!nper,Schedule!payment&gt;ROUND((1+Schedule!rate)*H345,2)),ROUND((1+Schedule!rate)*H345,2),Schedule!payment),IF(OR(A346=Schedule!nper,Schedule!payment&gt;(1+Schedule!rate)*H345),(1+Schedule!rate)*H345,Schedule!payment)))</f>
        <v/>
      </c>
      <c r="D346" s="58"/>
      <c r="E346" s="57"/>
      <c r="F346" s="57" t="str">
        <f>IF(A346="","",IF(AND(A346=1,Schedule!pmtType=1),0,IF(Schedule!roundOpt,ROUND(Schedule!rate*H345,2),Schedule!rate*H345)))</f>
        <v/>
      </c>
      <c r="G346" s="57" t="str">
        <f t="shared" si="7"/>
        <v/>
      </c>
      <c r="H346" s="57" t="str">
        <f t="shared" si="8"/>
        <v/>
      </c>
    </row>
    <row r="347" ht="12.75" customHeight="1">
      <c r="A347" s="53" t="str">
        <f>IF(H346="","",IF(Schedule!roundOpt,IF(OR(A346&gt;=Schedule!nper,ROUND(H346,2)&lt;=0),"",A346+1),IF(OR(A346&gt;=Schedule!nper,H346&lt;=0),"",A346+1)))</f>
        <v/>
      </c>
      <c r="B347" s="54" t="str">
        <f>IF(A347="","",IF(Schedule!periods_per_year=26,IF(A347=1,Schedule!fpdate,B346+14),IF(Schedule!periods_per_year=52,IF(A347=1,Schedule!fpdate,B346+7),IF(Schedule!periods_per_year=24,IF(A347=1,Schedule!fpdate,IF(Schedule!fpdate=EOMONTH(Schedule!fpdate,0),IF(ISODD(A347),EOMONTH(EDATE(Schedule!fpdate,(A347-1)/2),0),EDATE(DATE(YEAR(Schedule!fpdate),MONTH(Schedule!fpdate)+1,15),(A347-1)/2)),IF(DAY(Schedule!fpdate)=15,IF(ISODD(A347),EDATE(Schedule!fpdate,(A347-1)/2),EOMONTH(EDATE(Schedule!fpdate,(A347-1)/2),0)),IF(DAY(Schedule!fpdate)&lt;=14,IF(ISODD(A347),EDATE(Schedule!fpdate,(A347-1)/2),EDATE(MIN(Schedule!fpdate+15,EOMONTH(Schedule!fpdate,0)),(A347-1)/2)),EDATE(IF(ISODD(A347),Schedule!fpdate,Schedule!fpdate-15),A347/2))))),IF(A347=1,Schedule!fpdate,EDATE(Schedule!fpdate,Schedule!months_per_period*(A347-1)))))))</f>
        <v/>
      </c>
      <c r="C347" s="55" t="str">
        <f>IF(A347="","",IF(Schedule!roundOpt,IF(OR(A347=Schedule!nper,Schedule!payment&gt;ROUND((1+Schedule!rate)*H346,2)),ROUND((1+Schedule!rate)*H346,2),Schedule!payment),IF(OR(A347=Schedule!nper,Schedule!payment&gt;(1+Schedule!rate)*H346),(1+Schedule!rate)*H346,Schedule!payment)))</f>
        <v/>
      </c>
      <c r="D347" s="58"/>
      <c r="E347" s="57"/>
      <c r="F347" s="57" t="str">
        <f>IF(A347="","",IF(AND(A347=1,Schedule!pmtType=1),0,IF(Schedule!roundOpt,ROUND(Schedule!rate*H346,2),Schedule!rate*H346)))</f>
        <v/>
      </c>
      <c r="G347" s="57" t="str">
        <f t="shared" si="7"/>
        <v/>
      </c>
      <c r="H347" s="57" t="str">
        <f t="shared" si="8"/>
        <v/>
      </c>
    </row>
    <row r="348" ht="12.75" customHeight="1">
      <c r="A348" s="53" t="str">
        <f>IF(H347="","",IF(Schedule!roundOpt,IF(OR(A347&gt;=Schedule!nper,ROUND(H347,2)&lt;=0),"",A347+1),IF(OR(A347&gt;=Schedule!nper,H347&lt;=0),"",A347+1)))</f>
        <v/>
      </c>
      <c r="B348" s="54" t="str">
        <f>IF(A348="","",IF(Schedule!periods_per_year=26,IF(A348=1,Schedule!fpdate,B347+14),IF(Schedule!periods_per_year=52,IF(A348=1,Schedule!fpdate,B347+7),IF(Schedule!periods_per_year=24,IF(A348=1,Schedule!fpdate,IF(Schedule!fpdate=EOMONTH(Schedule!fpdate,0),IF(ISODD(A348),EOMONTH(EDATE(Schedule!fpdate,(A348-1)/2),0),EDATE(DATE(YEAR(Schedule!fpdate),MONTH(Schedule!fpdate)+1,15),(A348-1)/2)),IF(DAY(Schedule!fpdate)=15,IF(ISODD(A348),EDATE(Schedule!fpdate,(A348-1)/2),EOMONTH(EDATE(Schedule!fpdate,(A348-1)/2),0)),IF(DAY(Schedule!fpdate)&lt;=14,IF(ISODD(A348),EDATE(Schedule!fpdate,(A348-1)/2),EDATE(MIN(Schedule!fpdate+15,EOMONTH(Schedule!fpdate,0)),(A348-1)/2)),EDATE(IF(ISODD(A348),Schedule!fpdate,Schedule!fpdate-15),A348/2))))),IF(A348=1,Schedule!fpdate,EDATE(Schedule!fpdate,Schedule!months_per_period*(A348-1)))))))</f>
        <v/>
      </c>
      <c r="C348" s="55" t="str">
        <f>IF(A348="","",IF(Schedule!roundOpt,IF(OR(A348=Schedule!nper,Schedule!payment&gt;ROUND((1+Schedule!rate)*H347,2)),ROUND((1+Schedule!rate)*H347,2),Schedule!payment),IF(OR(A348=Schedule!nper,Schedule!payment&gt;(1+Schedule!rate)*H347),(1+Schedule!rate)*H347,Schedule!payment)))</f>
        <v/>
      </c>
      <c r="D348" s="58"/>
      <c r="E348" s="57"/>
      <c r="F348" s="57" t="str">
        <f>IF(A348="","",IF(AND(A348=1,Schedule!pmtType=1),0,IF(Schedule!roundOpt,ROUND(Schedule!rate*H347,2),Schedule!rate*H347)))</f>
        <v/>
      </c>
      <c r="G348" s="57" t="str">
        <f t="shared" si="7"/>
        <v/>
      </c>
      <c r="H348" s="57" t="str">
        <f t="shared" si="8"/>
        <v/>
      </c>
    </row>
    <row r="349" ht="12.75" customHeight="1">
      <c r="A349" s="53" t="str">
        <f>IF(H348="","",IF(Schedule!roundOpt,IF(OR(A348&gt;=Schedule!nper,ROUND(H348,2)&lt;=0),"",A348+1),IF(OR(A348&gt;=Schedule!nper,H348&lt;=0),"",A348+1)))</f>
        <v/>
      </c>
      <c r="B349" s="54" t="str">
        <f>IF(A349="","",IF(Schedule!periods_per_year=26,IF(A349=1,Schedule!fpdate,B348+14),IF(Schedule!periods_per_year=52,IF(A349=1,Schedule!fpdate,B348+7),IF(Schedule!periods_per_year=24,IF(A349=1,Schedule!fpdate,IF(Schedule!fpdate=EOMONTH(Schedule!fpdate,0),IF(ISODD(A349),EOMONTH(EDATE(Schedule!fpdate,(A349-1)/2),0),EDATE(DATE(YEAR(Schedule!fpdate),MONTH(Schedule!fpdate)+1,15),(A349-1)/2)),IF(DAY(Schedule!fpdate)=15,IF(ISODD(A349),EDATE(Schedule!fpdate,(A349-1)/2),EOMONTH(EDATE(Schedule!fpdate,(A349-1)/2),0)),IF(DAY(Schedule!fpdate)&lt;=14,IF(ISODD(A349),EDATE(Schedule!fpdate,(A349-1)/2),EDATE(MIN(Schedule!fpdate+15,EOMONTH(Schedule!fpdate,0)),(A349-1)/2)),EDATE(IF(ISODD(A349),Schedule!fpdate,Schedule!fpdate-15),A349/2))))),IF(A349=1,Schedule!fpdate,EDATE(Schedule!fpdate,Schedule!months_per_period*(A349-1)))))))</f>
        <v/>
      </c>
      <c r="C349" s="55" t="str">
        <f>IF(A349="","",IF(Schedule!roundOpt,IF(OR(A349=Schedule!nper,Schedule!payment&gt;ROUND((1+Schedule!rate)*H348,2)),ROUND((1+Schedule!rate)*H348,2),Schedule!payment),IF(OR(A349=Schedule!nper,Schedule!payment&gt;(1+Schedule!rate)*H348),(1+Schedule!rate)*H348,Schedule!payment)))</f>
        <v/>
      </c>
      <c r="D349" s="58"/>
      <c r="E349" s="57"/>
      <c r="F349" s="57" t="str">
        <f>IF(A349="","",IF(AND(A349=1,Schedule!pmtType=1),0,IF(Schedule!roundOpt,ROUND(Schedule!rate*H348,2),Schedule!rate*H348)))</f>
        <v/>
      </c>
      <c r="G349" s="57" t="str">
        <f t="shared" si="7"/>
        <v/>
      </c>
      <c r="H349" s="57" t="str">
        <f t="shared" si="8"/>
        <v/>
      </c>
    </row>
    <row r="350" ht="12.75" customHeight="1">
      <c r="A350" s="53" t="str">
        <f>IF(H349="","",IF(Schedule!roundOpt,IF(OR(A349&gt;=Schedule!nper,ROUND(H349,2)&lt;=0),"",A349+1),IF(OR(A349&gt;=Schedule!nper,H349&lt;=0),"",A349+1)))</f>
        <v/>
      </c>
      <c r="B350" s="54" t="str">
        <f>IF(A350="","",IF(Schedule!periods_per_year=26,IF(A350=1,Schedule!fpdate,B349+14),IF(Schedule!periods_per_year=52,IF(A350=1,Schedule!fpdate,B349+7),IF(Schedule!periods_per_year=24,IF(A350=1,Schedule!fpdate,IF(Schedule!fpdate=EOMONTH(Schedule!fpdate,0),IF(ISODD(A350),EOMONTH(EDATE(Schedule!fpdate,(A350-1)/2),0),EDATE(DATE(YEAR(Schedule!fpdate),MONTH(Schedule!fpdate)+1,15),(A350-1)/2)),IF(DAY(Schedule!fpdate)=15,IF(ISODD(A350),EDATE(Schedule!fpdate,(A350-1)/2),EOMONTH(EDATE(Schedule!fpdate,(A350-1)/2),0)),IF(DAY(Schedule!fpdate)&lt;=14,IF(ISODD(A350),EDATE(Schedule!fpdate,(A350-1)/2),EDATE(MIN(Schedule!fpdate+15,EOMONTH(Schedule!fpdate,0)),(A350-1)/2)),EDATE(IF(ISODD(A350),Schedule!fpdate,Schedule!fpdate-15),A350/2))))),IF(A350=1,Schedule!fpdate,EDATE(Schedule!fpdate,Schedule!months_per_period*(A350-1)))))))</f>
        <v/>
      </c>
      <c r="C350" s="55" t="str">
        <f>IF(A350="","",IF(Schedule!roundOpt,IF(OR(A350=Schedule!nper,Schedule!payment&gt;ROUND((1+Schedule!rate)*H349,2)),ROUND((1+Schedule!rate)*H349,2),Schedule!payment),IF(OR(A350=Schedule!nper,Schedule!payment&gt;(1+Schedule!rate)*H349),(1+Schedule!rate)*H349,Schedule!payment)))</f>
        <v/>
      </c>
      <c r="D350" s="58"/>
      <c r="E350" s="57"/>
      <c r="F350" s="57" t="str">
        <f>IF(A350="","",IF(AND(A350=1,Schedule!pmtType=1),0,IF(Schedule!roundOpt,ROUND(Schedule!rate*H349,2),Schedule!rate*H349)))</f>
        <v/>
      </c>
      <c r="G350" s="57" t="str">
        <f t="shared" si="7"/>
        <v/>
      </c>
      <c r="H350" s="57" t="str">
        <f t="shared" si="8"/>
        <v/>
      </c>
    </row>
    <row r="351" ht="12.75" customHeight="1">
      <c r="A351" s="53" t="str">
        <f>IF(H350="","",IF(Schedule!roundOpt,IF(OR(A350&gt;=Schedule!nper,ROUND(H350,2)&lt;=0),"",A350+1),IF(OR(A350&gt;=Schedule!nper,H350&lt;=0),"",A350+1)))</f>
        <v/>
      </c>
      <c r="B351" s="54" t="str">
        <f>IF(A351="","",IF(Schedule!periods_per_year=26,IF(A351=1,Schedule!fpdate,B350+14),IF(Schedule!periods_per_year=52,IF(A351=1,Schedule!fpdate,B350+7),IF(Schedule!periods_per_year=24,IF(A351=1,Schedule!fpdate,IF(Schedule!fpdate=EOMONTH(Schedule!fpdate,0),IF(ISODD(A351),EOMONTH(EDATE(Schedule!fpdate,(A351-1)/2),0),EDATE(DATE(YEAR(Schedule!fpdate),MONTH(Schedule!fpdate)+1,15),(A351-1)/2)),IF(DAY(Schedule!fpdate)=15,IF(ISODD(A351),EDATE(Schedule!fpdate,(A351-1)/2),EOMONTH(EDATE(Schedule!fpdate,(A351-1)/2),0)),IF(DAY(Schedule!fpdate)&lt;=14,IF(ISODD(A351),EDATE(Schedule!fpdate,(A351-1)/2),EDATE(MIN(Schedule!fpdate+15,EOMONTH(Schedule!fpdate,0)),(A351-1)/2)),EDATE(IF(ISODD(A351),Schedule!fpdate,Schedule!fpdate-15),A351/2))))),IF(A351=1,Schedule!fpdate,EDATE(Schedule!fpdate,Schedule!months_per_period*(A351-1)))))))</f>
        <v/>
      </c>
      <c r="C351" s="55" t="str">
        <f>IF(A351="","",IF(Schedule!roundOpt,IF(OR(A351=Schedule!nper,Schedule!payment&gt;ROUND((1+Schedule!rate)*H350,2)),ROUND((1+Schedule!rate)*H350,2),Schedule!payment),IF(OR(A351=Schedule!nper,Schedule!payment&gt;(1+Schedule!rate)*H350),(1+Schedule!rate)*H350,Schedule!payment)))</f>
        <v/>
      </c>
      <c r="D351" s="58"/>
      <c r="E351" s="57"/>
      <c r="F351" s="57" t="str">
        <f>IF(A351="","",IF(AND(A351=1,Schedule!pmtType=1),0,IF(Schedule!roundOpt,ROUND(Schedule!rate*H350,2),Schedule!rate*H350)))</f>
        <v/>
      </c>
      <c r="G351" s="57" t="str">
        <f t="shared" si="7"/>
        <v/>
      </c>
      <c r="H351" s="57" t="str">
        <f t="shared" si="8"/>
        <v/>
      </c>
    </row>
    <row r="352" ht="12.75" customHeight="1">
      <c r="A352" s="53" t="str">
        <f>IF(H351="","",IF(Schedule!roundOpt,IF(OR(A351&gt;=Schedule!nper,ROUND(H351,2)&lt;=0),"",A351+1),IF(OR(A351&gt;=Schedule!nper,H351&lt;=0),"",A351+1)))</f>
        <v/>
      </c>
      <c r="B352" s="54" t="str">
        <f>IF(A352="","",IF(Schedule!periods_per_year=26,IF(A352=1,Schedule!fpdate,B351+14),IF(Schedule!periods_per_year=52,IF(A352=1,Schedule!fpdate,B351+7),IF(Schedule!periods_per_year=24,IF(A352=1,Schedule!fpdate,IF(Schedule!fpdate=EOMONTH(Schedule!fpdate,0),IF(ISODD(A352),EOMONTH(EDATE(Schedule!fpdate,(A352-1)/2),0),EDATE(DATE(YEAR(Schedule!fpdate),MONTH(Schedule!fpdate)+1,15),(A352-1)/2)),IF(DAY(Schedule!fpdate)=15,IF(ISODD(A352),EDATE(Schedule!fpdate,(A352-1)/2),EOMONTH(EDATE(Schedule!fpdate,(A352-1)/2),0)),IF(DAY(Schedule!fpdate)&lt;=14,IF(ISODD(A352),EDATE(Schedule!fpdate,(A352-1)/2),EDATE(MIN(Schedule!fpdate+15,EOMONTH(Schedule!fpdate,0)),(A352-1)/2)),EDATE(IF(ISODD(A352),Schedule!fpdate,Schedule!fpdate-15),A352/2))))),IF(A352=1,Schedule!fpdate,EDATE(Schedule!fpdate,Schedule!months_per_period*(A352-1)))))))</f>
        <v/>
      </c>
      <c r="C352" s="55" t="str">
        <f>IF(A352="","",IF(Schedule!roundOpt,IF(OR(A352=Schedule!nper,Schedule!payment&gt;ROUND((1+Schedule!rate)*H351,2)),ROUND((1+Schedule!rate)*H351,2),Schedule!payment),IF(OR(A352=Schedule!nper,Schedule!payment&gt;(1+Schedule!rate)*H351),(1+Schedule!rate)*H351,Schedule!payment)))</f>
        <v/>
      </c>
      <c r="D352" s="58"/>
      <c r="E352" s="57"/>
      <c r="F352" s="57" t="str">
        <f>IF(A352="","",IF(AND(A352=1,Schedule!pmtType=1),0,IF(Schedule!roundOpt,ROUND(Schedule!rate*H351,2),Schedule!rate*H351)))</f>
        <v/>
      </c>
      <c r="G352" s="57" t="str">
        <f t="shared" si="7"/>
        <v/>
      </c>
      <c r="H352" s="57" t="str">
        <f t="shared" si="8"/>
        <v/>
      </c>
    </row>
    <row r="353" ht="12.75" customHeight="1">
      <c r="A353" s="53" t="str">
        <f>IF(H352="","",IF(Schedule!roundOpt,IF(OR(A352&gt;=Schedule!nper,ROUND(H352,2)&lt;=0),"",A352+1),IF(OR(A352&gt;=Schedule!nper,H352&lt;=0),"",A352+1)))</f>
        <v/>
      </c>
      <c r="B353" s="54" t="str">
        <f>IF(A353="","",IF(Schedule!periods_per_year=26,IF(A353=1,Schedule!fpdate,B352+14),IF(Schedule!periods_per_year=52,IF(A353=1,Schedule!fpdate,B352+7),IF(Schedule!periods_per_year=24,IF(A353=1,Schedule!fpdate,IF(Schedule!fpdate=EOMONTH(Schedule!fpdate,0),IF(ISODD(A353),EOMONTH(EDATE(Schedule!fpdate,(A353-1)/2),0),EDATE(DATE(YEAR(Schedule!fpdate),MONTH(Schedule!fpdate)+1,15),(A353-1)/2)),IF(DAY(Schedule!fpdate)=15,IF(ISODD(A353),EDATE(Schedule!fpdate,(A353-1)/2),EOMONTH(EDATE(Schedule!fpdate,(A353-1)/2),0)),IF(DAY(Schedule!fpdate)&lt;=14,IF(ISODD(A353),EDATE(Schedule!fpdate,(A353-1)/2),EDATE(MIN(Schedule!fpdate+15,EOMONTH(Schedule!fpdate,0)),(A353-1)/2)),EDATE(IF(ISODD(A353),Schedule!fpdate,Schedule!fpdate-15),A353/2))))),IF(A353=1,Schedule!fpdate,EDATE(Schedule!fpdate,Schedule!months_per_period*(A353-1)))))))</f>
        <v/>
      </c>
      <c r="C353" s="55" t="str">
        <f>IF(A353="","",IF(Schedule!roundOpt,IF(OR(A353=Schedule!nper,Schedule!payment&gt;ROUND((1+Schedule!rate)*H352,2)),ROUND((1+Schedule!rate)*H352,2),Schedule!payment),IF(OR(A353=Schedule!nper,Schedule!payment&gt;(1+Schedule!rate)*H352),(1+Schedule!rate)*H352,Schedule!payment)))</f>
        <v/>
      </c>
      <c r="D353" s="58"/>
      <c r="E353" s="57"/>
      <c r="F353" s="57" t="str">
        <f>IF(A353="","",IF(AND(A353=1,Schedule!pmtType=1),0,IF(Schedule!roundOpt,ROUND(Schedule!rate*H352,2),Schedule!rate*H352)))</f>
        <v/>
      </c>
      <c r="G353" s="57" t="str">
        <f t="shared" si="7"/>
        <v/>
      </c>
      <c r="H353" s="57" t="str">
        <f t="shared" si="8"/>
        <v/>
      </c>
    </row>
    <row r="354" ht="12.75" customHeight="1">
      <c r="A354" s="53" t="str">
        <f>IF(H353="","",IF(Schedule!roundOpt,IF(OR(A353&gt;=Schedule!nper,ROUND(H353,2)&lt;=0),"",A353+1),IF(OR(A353&gt;=Schedule!nper,H353&lt;=0),"",A353+1)))</f>
        <v/>
      </c>
      <c r="B354" s="54" t="str">
        <f>IF(A354="","",IF(Schedule!periods_per_year=26,IF(A354=1,Schedule!fpdate,B353+14),IF(Schedule!periods_per_year=52,IF(A354=1,Schedule!fpdate,B353+7),IF(Schedule!periods_per_year=24,IF(A354=1,Schedule!fpdate,IF(Schedule!fpdate=EOMONTH(Schedule!fpdate,0),IF(ISODD(A354),EOMONTH(EDATE(Schedule!fpdate,(A354-1)/2),0),EDATE(DATE(YEAR(Schedule!fpdate),MONTH(Schedule!fpdate)+1,15),(A354-1)/2)),IF(DAY(Schedule!fpdate)=15,IF(ISODD(A354),EDATE(Schedule!fpdate,(A354-1)/2),EOMONTH(EDATE(Schedule!fpdate,(A354-1)/2),0)),IF(DAY(Schedule!fpdate)&lt;=14,IF(ISODD(A354),EDATE(Schedule!fpdate,(A354-1)/2),EDATE(MIN(Schedule!fpdate+15,EOMONTH(Schedule!fpdate,0)),(A354-1)/2)),EDATE(IF(ISODD(A354),Schedule!fpdate,Schedule!fpdate-15),A354/2))))),IF(A354=1,Schedule!fpdate,EDATE(Schedule!fpdate,Schedule!months_per_period*(A354-1)))))))</f>
        <v/>
      </c>
      <c r="C354" s="55" t="str">
        <f>IF(A354="","",IF(Schedule!roundOpt,IF(OR(A354=Schedule!nper,Schedule!payment&gt;ROUND((1+Schedule!rate)*H353,2)),ROUND((1+Schedule!rate)*H353,2),Schedule!payment),IF(OR(A354=Schedule!nper,Schedule!payment&gt;(1+Schedule!rate)*H353),(1+Schedule!rate)*H353,Schedule!payment)))</f>
        <v/>
      </c>
      <c r="D354" s="58"/>
      <c r="E354" s="57"/>
      <c r="F354" s="57" t="str">
        <f>IF(A354="","",IF(AND(A354=1,Schedule!pmtType=1),0,IF(Schedule!roundOpt,ROUND(Schedule!rate*H353,2),Schedule!rate*H353)))</f>
        <v/>
      </c>
      <c r="G354" s="57" t="str">
        <f t="shared" si="7"/>
        <v/>
      </c>
      <c r="H354" s="57" t="str">
        <f t="shared" si="8"/>
        <v/>
      </c>
    </row>
    <row r="355" ht="12.75" customHeight="1">
      <c r="A355" s="53" t="str">
        <f>IF(H354="","",IF(Schedule!roundOpt,IF(OR(A354&gt;=Schedule!nper,ROUND(H354,2)&lt;=0),"",A354+1),IF(OR(A354&gt;=Schedule!nper,H354&lt;=0),"",A354+1)))</f>
        <v/>
      </c>
      <c r="B355" s="54" t="str">
        <f>IF(A355="","",IF(Schedule!periods_per_year=26,IF(A355=1,Schedule!fpdate,B354+14),IF(Schedule!periods_per_year=52,IF(A355=1,Schedule!fpdate,B354+7),IF(Schedule!periods_per_year=24,IF(A355=1,Schedule!fpdate,IF(Schedule!fpdate=EOMONTH(Schedule!fpdate,0),IF(ISODD(A355),EOMONTH(EDATE(Schedule!fpdate,(A355-1)/2),0),EDATE(DATE(YEAR(Schedule!fpdate),MONTH(Schedule!fpdate)+1,15),(A355-1)/2)),IF(DAY(Schedule!fpdate)=15,IF(ISODD(A355),EDATE(Schedule!fpdate,(A355-1)/2),EOMONTH(EDATE(Schedule!fpdate,(A355-1)/2),0)),IF(DAY(Schedule!fpdate)&lt;=14,IF(ISODD(A355),EDATE(Schedule!fpdate,(A355-1)/2),EDATE(MIN(Schedule!fpdate+15,EOMONTH(Schedule!fpdate,0)),(A355-1)/2)),EDATE(IF(ISODD(A355),Schedule!fpdate,Schedule!fpdate-15),A355/2))))),IF(A355=1,Schedule!fpdate,EDATE(Schedule!fpdate,Schedule!months_per_period*(A355-1)))))))</f>
        <v/>
      </c>
      <c r="C355" s="55" t="str">
        <f>IF(A355="","",IF(Schedule!roundOpt,IF(OR(A355=Schedule!nper,Schedule!payment&gt;ROUND((1+Schedule!rate)*H354,2)),ROUND((1+Schedule!rate)*H354,2),Schedule!payment),IF(OR(A355=Schedule!nper,Schedule!payment&gt;(1+Schedule!rate)*H354),(1+Schedule!rate)*H354,Schedule!payment)))</f>
        <v/>
      </c>
      <c r="D355" s="58"/>
      <c r="E355" s="57"/>
      <c r="F355" s="57" t="str">
        <f>IF(A355="","",IF(AND(A355=1,Schedule!pmtType=1),0,IF(Schedule!roundOpt,ROUND(Schedule!rate*H354,2),Schedule!rate*H354)))</f>
        <v/>
      </c>
      <c r="G355" s="57" t="str">
        <f t="shared" si="7"/>
        <v/>
      </c>
      <c r="H355" s="57" t="str">
        <f t="shared" si="8"/>
        <v/>
      </c>
    </row>
    <row r="356" ht="12.75" customHeight="1">
      <c r="A356" s="53" t="str">
        <f>IF(H355="","",IF(Schedule!roundOpt,IF(OR(A355&gt;=Schedule!nper,ROUND(H355,2)&lt;=0),"",A355+1),IF(OR(A355&gt;=Schedule!nper,H355&lt;=0),"",A355+1)))</f>
        <v/>
      </c>
      <c r="B356" s="54" t="str">
        <f>IF(A356="","",IF(Schedule!periods_per_year=26,IF(A356=1,Schedule!fpdate,B355+14),IF(Schedule!periods_per_year=52,IF(A356=1,Schedule!fpdate,B355+7),IF(Schedule!periods_per_year=24,IF(A356=1,Schedule!fpdate,IF(Schedule!fpdate=EOMONTH(Schedule!fpdate,0),IF(ISODD(A356),EOMONTH(EDATE(Schedule!fpdate,(A356-1)/2),0),EDATE(DATE(YEAR(Schedule!fpdate),MONTH(Schedule!fpdate)+1,15),(A356-1)/2)),IF(DAY(Schedule!fpdate)=15,IF(ISODD(A356),EDATE(Schedule!fpdate,(A356-1)/2),EOMONTH(EDATE(Schedule!fpdate,(A356-1)/2),0)),IF(DAY(Schedule!fpdate)&lt;=14,IF(ISODD(A356),EDATE(Schedule!fpdate,(A356-1)/2),EDATE(MIN(Schedule!fpdate+15,EOMONTH(Schedule!fpdate,0)),(A356-1)/2)),EDATE(IF(ISODD(A356),Schedule!fpdate,Schedule!fpdate-15),A356/2))))),IF(A356=1,Schedule!fpdate,EDATE(Schedule!fpdate,Schedule!months_per_period*(A356-1)))))))</f>
        <v/>
      </c>
      <c r="C356" s="55" t="str">
        <f>IF(A356="","",IF(Schedule!roundOpt,IF(OR(A356=Schedule!nper,Schedule!payment&gt;ROUND((1+Schedule!rate)*H355,2)),ROUND((1+Schedule!rate)*H355,2),Schedule!payment),IF(OR(A356=Schedule!nper,Schedule!payment&gt;(1+Schedule!rate)*H355),(1+Schedule!rate)*H355,Schedule!payment)))</f>
        <v/>
      </c>
      <c r="D356" s="58"/>
      <c r="E356" s="57"/>
      <c r="F356" s="57" t="str">
        <f>IF(A356="","",IF(AND(A356=1,Schedule!pmtType=1),0,IF(Schedule!roundOpt,ROUND(Schedule!rate*H355,2),Schedule!rate*H355)))</f>
        <v/>
      </c>
      <c r="G356" s="57" t="str">
        <f t="shared" si="7"/>
        <v/>
      </c>
      <c r="H356" s="57" t="str">
        <f t="shared" si="8"/>
        <v/>
      </c>
    </row>
    <row r="357" ht="12.75" customHeight="1">
      <c r="A357" s="53" t="str">
        <f>IF(H356="","",IF(Schedule!roundOpt,IF(OR(A356&gt;=Schedule!nper,ROUND(H356,2)&lt;=0),"",A356+1),IF(OR(A356&gt;=Schedule!nper,H356&lt;=0),"",A356+1)))</f>
        <v/>
      </c>
      <c r="B357" s="54" t="str">
        <f>IF(A357="","",IF(Schedule!periods_per_year=26,IF(A357=1,Schedule!fpdate,B356+14),IF(Schedule!periods_per_year=52,IF(A357=1,Schedule!fpdate,B356+7),IF(Schedule!periods_per_year=24,IF(A357=1,Schedule!fpdate,IF(Schedule!fpdate=EOMONTH(Schedule!fpdate,0),IF(ISODD(A357),EOMONTH(EDATE(Schedule!fpdate,(A357-1)/2),0),EDATE(DATE(YEAR(Schedule!fpdate),MONTH(Schedule!fpdate)+1,15),(A357-1)/2)),IF(DAY(Schedule!fpdate)=15,IF(ISODD(A357),EDATE(Schedule!fpdate,(A357-1)/2),EOMONTH(EDATE(Schedule!fpdate,(A357-1)/2),0)),IF(DAY(Schedule!fpdate)&lt;=14,IF(ISODD(A357),EDATE(Schedule!fpdate,(A357-1)/2),EDATE(MIN(Schedule!fpdate+15,EOMONTH(Schedule!fpdate,0)),(A357-1)/2)),EDATE(IF(ISODD(A357),Schedule!fpdate,Schedule!fpdate-15),A357/2))))),IF(A357=1,Schedule!fpdate,EDATE(Schedule!fpdate,Schedule!months_per_period*(A357-1)))))))</f>
        <v/>
      </c>
      <c r="C357" s="55" t="str">
        <f>IF(A357="","",IF(Schedule!roundOpt,IF(OR(A357=Schedule!nper,Schedule!payment&gt;ROUND((1+Schedule!rate)*H356,2)),ROUND((1+Schedule!rate)*H356,2),Schedule!payment),IF(OR(A357=Schedule!nper,Schedule!payment&gt;(1+Schedule!rate)*H356),(1+Schedule!rate)*H356,Schedule!payment)))</f>
        <v/>
      </c>
      <c r="D357" s="58"/>
      <c r="E357" s="57"/>
      <c r="F357" s="57" t="str">
        <f>IF(A357="","",IF(AND(A357=1,Schedule!pmtType=1),0,IF(Schedule!roundOpt,ROUND(Schedule!rate*H356,2),Schedule!rate*H356)))</f>
        <v/>
      </c>
      <c r="G357" s="57" t="str">
        <f t="shared" si="7"/>
        <v/>
      </c>
      <c r="H357" s="57" t="str">
        <f t="shared" si="8"/>
        <v/>
      </c>
    </row>
    <row r="358" ht="12.75" customHeight="1">
      <c r="A358" s="53" t="str">
        <f>IF(H357="","",IF(Schedule!roundOpt,IF(OR(A357&gt;=Schedule!nper,ROUND(H357,2)&lt;=0),"",A357+1),IF(OR(A357&gt;=Schedule!nper,H357&lt;=0),"",A357+1)))</f>
        <v/>
      </c>
      <c r="B358" s="54" t="str">
        <f>IF(A358="","",IF(Schedule!periods_per_year=26,IF(A358=1,Schedule!fpdate,B357+14),IF(Schedule!periods_per_year=52,IF(A358=1,Schedule!fpdate,B357+7),IF(Schedule!periods_per_year=24,IF(A358=1,Schedule!fpdate,IF(Schedule!fpdate=EOMONTH(Schedule!fpdate,0),IF(ISODD(A358),EOMONTH(EDATE(Schedule!fpdate,(A358-1)/2),0),EDATE(DATE(YEAR(Schedule!fpdate),MONTH(Schedule!fpdate)+1,15),(A358-1)/2)),IF(DAY(Schedule!fpdate)=15,IF(ISODD(A358),EDATE(Schedule!fpdate,(A358-1)/2),EOMONTH(EDATE(Schedule!fpdate,(A358-1)/2),0)),IF(DAY(Schedule!fpdate)&lt;=14,IF(ISODD(A358),EDATE(Schedule!fpdate,(A358-1)/2),EDATE(MIN(Schedule!fpdate+15,EOMONTH(Schedule!fpdate,0)),(A358-1)/2)),EDATE(IF(ISODD(A358),Schedule!fpdate,Schedule!fpdate-15),A358/2))))),IF(A358=1,Schedule!fpdate,EDATE(Schedule!fpdate,Schedule!months_per_period*(A358-1)))))))</f>
        <v/>
      </c>
      <c r="C358" s="55" t="str">
        <f>IF(A358="","",IF(Schedule!roundOpt,IF(OR(A358=Schedule!nper,Schedule!payment&gt;ROUND((1+Schedule!rate)*H357,2)),ROUND((1+Schedule!rate)*H357,2),Schedule!payment),IF(OR(A358=Schedule!nper,Schedule!payment&gt;(1+Schedule!rate)*H357),(1+Schedule!rate)*H357,Schedule!payment)))</f>
        <v/>
      </c>
      <c r="D358" s="58"/>
      <c r="E358" s="57"/>
      <c r="F358" s="57" t="str">
        <f>IF(A358="","",IF(AND(A358=1,Schedule!pmtType=1),0,IF(Schedule!roundOpt,ROUND(Schedule!rate*H357,2),Schedule!rate*H357)))</f>
        <v/>
      </c>
      <c r="G358" s="57" t="str">
        <f t="shared" si="7"/>
        <v/>
      </c>
      <c r="H358" s="57" t="str">
        <f t="shared" si="8"/>
        <v/>
      </c>
    </row>
    <row r="359" ht="12.75" customHeight="1">
      <c r="A359" s="53" t="str">
        <f>IF(H358="","",IF(Schedule!roundOpt,IF(OR(A358&gt;=Schedule!nper,ROUND(H358,2)&lt;=0),"",A358+1),IF(OR(A358&gt;=Schedule!nper,H358&lt;=0),"",A358+1)))</f>
        <v/>
      </c>
      <c r="B359" s="54" t="str">
        <f>IF(A359="","",IF(Schedule!periods_per_year=26,IF(A359=1,Schedule!fpdate,B358+14),IF(Schedule!periods_per_year=52,IF(A359=1,Schedule!fpdate,B358+7),IF(Schedule!periods_per_year=24,IF(A359=1,Schedule!fpdate,IF(Schedule!fpdate=EOMONTH(Schedule!fpdate,0),IF(ISODD(A359),EOMONTH(EDATE(Schedule!fpdate,(A359-1)/2),0),EDATE(DATE(YEAR(Schedule!fpdate),MONTH(Schedule!fpdate)+1,15),(A359-1)/2)),IF(DAY(Schedule!fpdate)=15,IF(ISODD(A359),EDATE(Schedule!fpdate,(A359-1)/2),EOMONTH(EDATE(Schedule!fpdate,(A359-1)/2),0)),IF(DAY(Schedule!fpdate)&lt;=14,IF(ISODD(A359),EDATE(Schedule!fpdate,(A359-1)/2),EDATE(MIN(Schedule!fpdate+15,EOMONTH(Schedule!fpdate,0)),(A359-1)/2)),EDATE(IF(ISODD(A359),Schedule!fpdate,Schedule!fpdate-15),A359/2))))),IF(A359=1,Schedule!fpdate,EDATE(Schedule!fpdate,Schedule!months_per_period*(A359-1)))))))</f>
        <v/>
      </c>
      <c r="C359" s="55" t="str">
        <f>IF(A359="","",IF(Schedule!roundOpt,IF(OR(A359=Schedule!nper,Schedule!payment&gt;ROUND((1+Schedule!rate)*H358,2)),ROUND((1+Schedule!rate)*H358,2),Schedule!payment),IF(OR(A359=Schedule!nper,Schedule!payment&gt;(1+Schedule!rate)*H358),(1+Schedule!rate)*H358,Schedule!payment)))</f>
        <v/>
      </c>
      <c r="D359" s="58"/>
      <c r="E359" s="57"/>
      <c r="F359" s="57" t="str">
        <f>IF(A359="","",IF(AND(A359=1,Schedule!pmtType=1),0,IF(Schedule!roundOpt,ROUND(Schedule!rate*H358,2),Schedule!rate*H358)))</f>
        <v/>
      </c>
      <c r="G359" s="57" t="str">
        <f t="shared" si="7"/>
        <v/>
      </c>
      <c r="H359" s="57" t="str">
        <f t="shared" si="8"/>
        <v/>
      </c>
    </row>
    <row r="360" ht="12.75" customHeight="1">
      <c r="A360" s="53" t="str">
        <f>IF(H359="","",IF(Schedule!roundOpt,IF(OR(A359&gt;=Schedule!nper,ROUND(H359,2)&lt;=0),"",A359+1),IF(OR(A359&gt;=Schedule!nper,H359&lt;=0),"",A359+1)))</f>
        <v/>
      </c>
      <c r="B360" s="54" t="str">
        <f>IF(A360="","",IF(Schedule!periods_per_year=26,IF(A360=1,Schedule!fpdate,B359+14),IF(Schedule!periods_per_year=52,IF(A360=1,Schedule!fpdate,B359+7),IF(Schedule!periods_per_year=24,IF(A360=1,Schedule!fpdate,IF(Schedule!fpdate=EOMONTH(Schedule!fpdate,0),IF(ISODD(A360),EOMONTH(EDATE(Schedule!fpdate,(A360-1)/2),0),EDATE(DATE(YEAR(Schedule!fpdate),MONTH(Schedule!fpdate)+1,15),(A360-1)/2)),IF(DAY(Schedule!fpdate)=15,IF(ISODD(A360),EDATE(Schedule!fpdate,(A360-1)/2),EOMONTH(EDATE(Schedule!fpdate,(A360-1)/2),0)),IF(DAY(Schedule!fpdate)&lt;=14,IF(ISODD(A360),EDATE(Schedule!fpdate,(A360-1)/2),EDATE(MIN(Schedule!fpdate+15,EOMONTH(Schedule!fpdate,0)),(A360-1)/2)),EDATE(IF(ISODD(A360),Schedule!fpdate,Schedule!fpdate-15),A360/2))))),IF(A360=1,Schedule!fpdate,EDATE(Schedule!fpdate,Schedule!months_per_period*(A360-1)))))))</f>
        <v/>
      </c>
      <c r="C360" s="55" t="str">
        <f>IF(A360="","",IF(Schedule!roundOpt,IF(OR(A360=Schedule!nper,Schedule!payment&gt;ROUND((1+Schedule!rate)*H359,2)),ROUND((1+Schedule!rate)*H359,2),Schedule!payment),IF(OR(A360=Schedule!nper,Schedule!payment&gt;(1+Schedule!rate)*H359),(1+Schedule!rate)*H359,Schedule!payment)))</f>
        <v/>
      </c>
      <c r="D360" s="58"/>
      <c r="E360" s="57"/>
      <c r="F360" s="57" t="str">
        <f>IF(A360="","",IF(AND(A360=1,Schedule!pmtType=1),0,IF(Schedule!roundOpt,ROUND(Schedule!rate*H359,2),Schedule!rate*H359)))</f>
        <v/>
      </c>
      <c r="G360" s="57" t="str">
        <f t="shared" si="7"/>
        <v/>
      </c>
      <c r="H360" s="57" t="str">
        <f t="shared" si="8"/>
        <v/>
      </c>
    </row>
    <row r="361" ht="12.75" customHeight="1">
      <c r="A361" s="53" t="str">
        <f>IF(H360="","",IF(Schedule!roundOpt,IF(OR(A360&gt;=Schedule!nper,ROUND(H360,2)&lt;=0),"",A360+1),IF(OR(A360&gt;=Schedule!nper,H360&lt;=0),"",A360+1)))</f>
        <v/>
      </c>
      <c r="B361" s="54" t="str">
        <f>IF(A361="","",IF(Schedule!periods_per_year=26,IF(A361=1,Schedule!fpdate,B360+14),IF(Schedule!periods_per_year=52,IF(A361=1,Schedule!fpdate,B360+7),IF(Schedule!periods_per_year=24,IF(A361=1,Schedule!fpdate,IF(Schedule!fpdate=EOMONTH(Schedule!fpdate,0),IF(ISODD(A361),EOMONTH(EDATE(Schedule!fpdate,(A361-1)/2),0),EDATE(DATE(YEAR(Schedule!fpdate),MONTH(Schedule!fpdate)+1,15),(A361-1)/2)),IF(DAY(Schedule!fpdate)=15,IF(ISODD(A361),EDATE(Schedule!fpdate,(A361-1)/2),EOMONTH(EDATE(Schedule!fpdate,(A361-1)/2),0)),IF(DAY(Schedule!fpdate)&lt;=14,IF(ISODD(A361),EDATE(Schedule!fpdate,(A361-1)/2),EDATE(MIN(Schedule!fpdate+15,EOMONTH(Schedule!fpdate,0)),(A361-1)/2)),EDATE(IF(ISODD(A361),Schedule!fpdate,Schedule!fpdate-15),A361/2))))),IF(A361=1,Schedule!fpdate,EDATE(Schedule!fpdate,Schedule!months_per_period*(A361-1)))))))</f>
        <v/>
      </c>
      <c r="C361" s="55" t="str">
        <f>IF(A361="","",IF(Schedule!roundOpt,IF(OR(A361=Schedule!nper,Schedule!payment&gt;ROUND((1+Schedule!rate)*H360,2)),ROUND((1+Schedule!rate)*H360,2),Schedule!payment),IF(OR(A361=Schedule!nper,Schedule!payment&gt;(1+Schedule!rate)*H360),(1+Schedule!rate)*H360,Schedule!payment)))</f>
        <v/>
      </c>
      <c r="D361" s="58"/>
      <c r="E361" s="57"/>
      <c r="F361" s="57" t="str">
        <f>IF(A361="","",IF(AND(A361=1,Schedule!pmtType=1),0,IF(Schedule!roundOpt,ROUND(Schedule!rate*H360,2),Schedule!rate*H360)))</f>
        <v/>
      </c>
      <c r="G361" s="57" t="str">
        <f t="shared" si="7"/>
        <v/>
      </c>
      <c r="H361" s="57" t="str">
        <f t="shared" si="8"/>
        <v/>
      </c>
    </row>
    <row r="362" ht="12.75" customHeight="1">
      <c r="A362" s="53" t="str">
        <f>IF(H361="","",IF(Schedule!roundOpt,IF(OR(A361&gt;=Schedule!nper,ROUND(H361,2)&lt;=0),"",A361+1),IF(OR(A361&gt;=Schedule!nper,H361&lt;=0),"",A361+1)))</f>
        <v/>
      </c>
      <c r="B362" s="54" t="str">
        <f>IF(A362="","",IF(Schedule!periods_per_year=26,IF(A362=1,Schedule!fpdate,B361+14),IF(Schedule!periods_per_year=52,IF(A362=1,Schedule!fpdate,B361+7),IF(Schedule!periods_per_year=24,IF(A362=1,Schedule!fpdate,IF(Schedule!fpdate=EOMONTH(Schedule!fpdate,0),IF(ISODD(A362),EOMONTH(EDATE(Schedule!fpdate,(A362-1)/2),0),EDATE(DATE(YEAR(Schedule!fpdate),MONTH(Schedule!fpdate)+1,15),(A362-1)/2)),IF(DAY(Schedule!fpdate)=15,IF(ISODD(A362),EDATE(Schedule!fpdate,(A362-1)/2),EOMONTH(EDATE(Schedule!fpdate,(A362-1)/2),0)),IF(DAY(Schedule!fpdate)&lt;=14,IF(ISODD(A362),EDATE(Schedule!fpdate,(A362-1)/2),EDATE(MIN(Schedule!fpdate+15,EOMONTH(Schedule!fpdate,0)),(A362-1)/2)),EDATE(IF(ISODD(A362),Schedule!fpdate,Schedule!fpdate-15),A362/2))))),IF(A362=1,Schedule!fpdate,EDATE(Schedule!fpdate,Schedule!months_per_period*(A362-1)))))))</f>
        <v/>
      </c>
      <c r="C362" s="55" t="str">
        <f>IF(A362="","",IF(Schedule!roundOpt,IF(OR(A362=Schedule!nper,Schedule!payment&gt;ROUND((1+Schedule!rate)*H361,2)),ROUND((1+Schedule!rate)*H361,2),Schedule!payment),IF(OR(A362=Schedule!nper,Schedule!payment&gt;(1+Schedule!rate)*H361),(1+Schedule!rate)*H361,Schedule!payment)))</f>
        <v/>
      </c>
      <c r="D362" s="58"/>
      <c r="E362" s="57"/>
      <c r="F362" s="57" t="str">
        <f>IF(A362="","",IF(AND(A362=1,Schedule!pmtType=1),0,IF(Schedule!roundOpt,ROUND(Schedule!rate*H361,2),Schedule!rate*H361)))</f>
        <v/>
      </c>
      <c r="G362" s="57" t="str">
        <f t="shared" si="7"/>
        <v/>
      </c>
      <c r="H362" s="57" t="str">
        <f t="shared" si="8"/>
        <v/>
      </c>
    </row>
    <row r="363" ht="12.75" customHeight="1">
      <c r="A363" s="53" t="str">
        <f>IF(H362="","",IF(Schedule!roundOpt,IF(OR(A362&gt;=Schedule!nper,ROUND(H362,2)&lt;=0),"",A362+1),IF(OR(A362&gt;=Schedule!nper,H362&lt;=0),"",A362+1)))</f>
        <v/>
      </c>
      <c r="B363" s="54" t="str">
        <f>IF(A363="","",IF(Schedule!periods_per_year=26,IF(A363=1,Schedule!fpdate,B362+14),IF(Schedule!periods_per_year=52,IF(A363=1,Schedule!fpdate,B362+7),IF(Schedule!periods_per_year=24,IF(A363=1,Schedule!fpdate,IF(Schedule!fpdate=EOMONTH(Schedule!fpdate,0),IF(ISODD(A363),EOMONTH(EDATE(Schedule!fpdate,(A363-1)/2),0),EDATE(DATE(YEAR(Schedule!fpdate),MONTH(Schedule!fpdate)+1,15),(A363-1)/2)),IF(DAY(Schedule!fpdate)=15,IF(ISODD(A363),EDATE(Schedule!fpdate,(A363-1)/2),EOMONTH(EDATE(Schedule!fpdate,(A363-1)/2),0)),IF(DAY(Schedule!fpdate)&lt;=14,IF(ISODD(A363),EDATE(Schedule!fpdate,(A363-1)/2),EDATE(MIN(Schedule!fpdate+15,EOMONTH(Schedule!fpdate,0)),(A363-1)/2)),EDATE(IF(ISODD(A363),Schedule!fpdate,Schedule!fpdate-15),A363/2))))),IF(A363=1,Schedule!fpdate,EDATE(Schedule!fpdate,Schedule!months_per_period*(A363-1)))))))</f>
        <v/>
      </c>
      <c r="C363" s="55" t="str">
        <f>IF(A363="","",IF(Schedule!roundOpt,IF(OR(A363=Schedule!nper,Schedule!payment&gt;ROUND((1+Schedule!rate)*H362,2)),ROUND((1+Schedule!rate)*H362,2),Schedule!payment),IF(OR(A363=Schedule!nper,Schedule!payment&gt;(1+Schedule!rate)*H362),(1+Schedule!rate)*H362,Schedule!payment)))</f>
        <v/>
      </c>
      <c r="D363" s="58"/>
      <c r="E363" s="57"/>
      <c r="F363" s="57" t="str">
        <f>IF(A363="","",IF(AND(A363=1,Schedule!pmtType=1),0,IF(Schedule!roundOpt,ROUND(Schedule!rate*H362,2),Schedule!rate*H362)))</f>
        <v/>
      </c>
      <c r="G363" s="57" t="str">
        <f t="shared" si="7"/>
        <v/>
      </c>
      <c r="H363" s="57" t="str">
        <f t="shared" si="8"/>
        <v/>
      </c>
    </row>
    <row r="364" ht="12.75" customHeight="1">
      <c r="A364" s="53" t="str">
        <f>IF(H363="","",IF(Schedule!roundOpt,IF(OR(A363&gt;=Schedule!nper,ROUND(H363,2)&lt;=0),"",A363+1),IF(OR(A363&gt;=Schedule!nper,H363&lt;=0),"",A363+1)))</f>
        <v/>
      </c>
      <c r="B364" s="54" t="str">
        <f>IF(A364="","",IF(Schedule!periods_per_year=26,IF(A364=1,Schedule!fpdate,B363+14),IF(Schedule!periods_per_year=52,IF(A364=1,Schedule!fpdate,B363+7),IF(Schedule!periods_per_year=24,IF(A364=1,Schedule!fpdate,IF(Schedule!fpdate=EOMONTH(Schedule!fpdate,0),IF(ISODD(A364),EOMONTH(EDATE(Schedule!fpdate,(A364-1)/2),0),EDATE(DATE(YEAR(Schedule!fpdate),MONTH(Schedule!fpdate)+1,15),(A364-1)/2)),IF(DAY(Schedule!fpdate)=15,IF(ISODD(A364),EDATE(Schedule!fpdate,(A364-1)/2),EOMONTH(EDATE(Schedule!fpdate,(A364-1)/2),0)),IF(DAY(Schedule!fpdate)&lt;=14,IF(ISODD(A364),EDATE(Schedule!fpdate,(A364-1)/2),EDATE(MIN(Schedule!fpdate+15,EOMONTH(Schedule!fpdate,0)),(A364-1)/2)),EDATE(IF(ISODD(A364),Schedule!fpdate,Schedule!fpdate-15),A364/2))))),IF(A364=1,Schedule!fpdate,EDATE(Schedule!fpdate,Schedule!months_per_period*(A364-1)))))))</f>
        <v/>
      </c>
      <c r="C364" s="55" t="str">
        <f>IF(A364="","",IF(Schedule!roundOpt,IF(OR(A364=Schedule!nper,Schedule!payment&gt;ROUND((1+Schedule!rate)*H363,2)),ROUND((1+Schedule!rate)*H363,2),Schedule!payment),IF(OR(A364=Schedule!nper,Schedule!payment&gt;(1+Schedule!rate)*H363),(1+Schedule!rate)*H363,Schedule!payment)))</f>
        <v/>
      </c>
      <c r="D364" s="58"/>
      <c r="E364" s="57"/>
      <c r="F364" s="57" t="str">
        <f>IF(A364="","",IF(AND(A364=1,Schedule!pmtType=1),0,IF(Schedule!roundOpt,ROUND(Schedule!rate*H363,2),Schedule!rate*H363)))</f>
        <v/>
      </c>
      <c r="G364" s="57" t="str">
        <f t="shared" si="7"/>
        <v/>
      </c>
      <c r="H364" s="57" t="str">
        <f t="shared" si="8"/>
        <v/>
      </c>
    </row>
    <row r="365" ht="12.75" customHeight="1">
      <c r="A365" s="53" t="str">
        <f>IF(H364="","",IF(Schedule!roundOpt,IF(OR(A364&gt;=Schedule!nper,ROUND(H364,2)&lt;=0),"",A364+1),IF(OR(A364&gt;=Schedule!nper,H364&lt;=0),"",A364+1)))</f>
        <v/>
      </c>
      <c r="B365" s="54" t="str">
        <f>IF(A365="","",IF(Schedule!periods_per_year=26,IF(A365=1,Schedule!fpdate,B364+14),IF(Schedule!periods_per_year=52,IF(A365=1,Schedule!fpdate,B364+7),IF(Schedule!periods_per_year=24,IF(A365=1,Schedule!fpdate,IF(Schedule!fpdate=EOMONTH(Schedule!fpdate,0),IF(ISODD(A365),EOMONTH(EDATE(Schedule!fpdate,(A365-1)/2),0),EDATE(DATE(YEAR(Schedule!fpdate),MONTH(Schedule!fpdate)+1,15),(A365-1)/2)),IF(DAY(Schedule!fpdate)=15,IF(ISODD(A365),EDATE(Schedule!fpdate,(A365-1)/2),EOMONTH(EDATE(Schedule!fpdate,(A365-1)/2),0)),IF(DAY(Schedule!fpdate)&lt;=14,IF(ISODD(A365),EDATE(Schedule!fpdate,(A365-1)/2),EDATE(MIN(Schedule!fpdate+15,EOMONTH(Schedule!fpdate,0)),(A365-1)/2)),EDATE(IF(ISODD(A365),Schedule!fpdate,Schedule!fpdate-15),A365/2))))),IF(A365=1,Schedule!fpdate,EDATE(Schedule!fpdate,Schedule!months_per_period*(A365-1)))))))</f>
        <v/>
      </c>
      <c r="C365" s="55" t="str">
        <f>IF(A365="","",IF(Schedule!roundOpt,IF(OR(A365=Schedule!nper,Schedule!payment&gt;ROUND((1+Schedule!rate)*H364,2)),ROUND((1+Schedule!rate)*H364,2),Schedule!payment),IF(OR(A365=Schedule!nper,Schedule!payment&gt;(1+Schedule!rate)*H364),(1+Schedule!rate)*H364,Schedule!payment)))</f>
        <v/>
      </c>
      <c r="D365" s="58"/>
      <c r="E365" s="57"/>
      <c r="F365" s="57" t="str">
        <f>IF(A365="","",IF(AND(A365=1,Schedule!pmtType=1),0,IF(Schedule!roundOpt,ROUND(Schedule!rate*H364,2),Schedule!rate*H364)))</f>
        <v/>
      </c>
      <c r="G365" s="57" t="str">
        <f t="shared" si="7"/>
        <v/>
      </c>
      <c r="H365" s="57" t="str">
        <f t="shared" si="8"/>
        <v/>
      </c>
    </row>
    <row r="366" ht="12.75" customHeight="1">
      <c r="A366" s="53" t="str">
        <f>IF(H365="","",IF(Schedule!roundOpt,IF(OR(A365&gt;=Schedule!nper,ROUND(H365,2)&lt;=0),"",A365+1),IF(OR(A365&gt;=Schedule!nper,H365&lt;=0),"",A365+1)))</f>
        <v/>
      </c>
      <c r="B366" s="54" t="str">
        <f>IF(A366="","",IF(Schedule!periods_per_year=26,IF(A366=1,Schedule!fpdate,B365+14),IF(Schedule!periods_per_year=52,IF(A366=1,Schedule!fpdate,B365+7),IF(Schedule!periods_per_year=24,IF(A366=1,Schedule!fpdate,IF(Schedule!fpdate=EOMONTH(Schedule!fpdate,0),IF(ISODD(A366),EOMONTH(EDATE(Schedule!fpdate,(A366-1)/2),0),EDATE(DATE(YEAR(Schedule!fpdate),MONTH(Schedule!fpdate)+1,15),(A366-1)/2)),IF(DAY(Schedule!fpdate)=15,IF(ISODD(A366),EDATE(Schedule!fpdate,(A366-1)/2),EOMONTH(EDATE(Schedule!fpdate,(A366-1)/2),0)),IF(DAY(Schedule!fpdate)&lt;=14,IF(ISODD(A366),EDATE(Schedule!fpdate,(A366-1)/2),EDATE(MIN(Schedule!fpdate+15,EOMONTH(Schedule!fpdate,0)),(A366-1)/2)),EDATE(IF(ISODD(A366),Schedule!fpdate,Schedule!fpdate-15),A366/2))))),IF(A366=1,Schedule!fpdate,EDATE(Schedule!fpdate,Schedule!months_per_period*(A366-1)))))))</f>
        <v/>
      </c>
      <c r="C366" s="55" t="str">
        <f>IF(A366="","",IF(Schedule!roundOpt,IF(OR(A366=Schedule!nper,Schedule!payment&gt;ROUND((1+Schedule!rate)*H365,2)),ROUND((1+Schedule!rate)*H365,2),Schedule!payment),IF(OR(A366=Schedule!nper,Schedule!payment&gt;(1+Schedule!rate)*H365),(1+Schedule!rate)*H365,Schedule!payment)))</f>
        <v/>
      </c>
      <c r="D366" s="58"/>
      <c r="E366" s="57"/>
      <c r="F366" s="57" t="str">
        <f>IF(A366="","",IF(AND(A366=1,Schedule!pmtType=1),0,IF(Schedule!roundOpt,ROUND(Schedule!rate*H365,2),Schedule!rate*H365)))</f>
        <v/>
      </c>
      <c r="G366" s="57" t="str">
        <f t="shared" si="7"/>
        <v/>
      </c>
      <c r="H366" s="57" t="str">
        <f t="shared" si="8"/>
        <v/>
      </c>
    </row>
    <row r="367" ht="12.75" customHeight="1">
      <c r="A367" s="53" t="str">
        <f>IF(H366="","",IF(Schedule!roundOpt,IF(OR(A366&gt;=Schedule!nper,ROUND(H366,2)&lt;=0),"",A366+1),IF(OR(A366&gt;=Schedule!nper,H366&lt;=0),"",A366+1)))</f>
        <v/>
      </c>
      <c r="B367" s="54" t="str">
        <f>IF(A367="","",IF(Schedule!periods_per_year=26,IF(A367=1,Schedule!fpdate,B366+14),IF(Schedule!periods_per_year=52,IF(A367=1,Schedule!fpdate,B366+7),IF(Schedule!periods_per_year=24,IF(A367=1,Schedule!fpdate,IF(Schedule!fpdate=EOMONTH(Schedule!fpdate,0),IF(ISODD(A367),EOMONTH(EDATE(Schedule!fpdate,(A367-1)/2),0),EDATE(DATE(YEAR(Schedule!fpdate),MONTH(Schedule!fpdate)+1,15),(A367-1)/2)),IF(DAY(Schedule!fpdate)=15,IF(ISODD(A367),EDATE(Schedule!fpdate,(A367-1)/2),EOMONTH(EDATE(Schedule!fpdate,(A367-1)/2),0)),IF(DAY(Schedule!fpdate)&lt;=14,IF(ISODD(A367),EDATE(Schedule!fpdate,(A367-1)/2),EDATE(MIN(Schedule!fpdate+15,EOMONTH(Schedule!fpdate,0)),(A367-1)/2)),EDATE(IF(ISODD(A367),Schedule!fpdate,Schedule!fpdate-15),A367/2))))),IF(A367=1,Schedule!fpdate,EDATE(Schedule!fpdate,Schedule!months_per_period*(A367-1)))))))</f>
        <v/>
      </c>
      <c r="C367" s="55" t="str">
        <f>IF(A367="","",IF(Schedule!roundOpt,IF(OR(A367=Schedule!nper,Schedule!payment&gt;ROUND((1+Schedule!rate)*H366,2)),ROUND((1+Schedule!rate)*H366,2),Schedule!payment),IF(OR(A367=Schedule!nper,Schedule!payment&gt;(1+Schedule!rate)*H366),(1+Schedule!rate)*H366,Schedule!payment)))</f>
        <v/>
      </c>
      <c r="D367" s="58"/>
      <c r="E367" s="57"/>
      <c r="F367" s="57" t="str">
        <f>IF(A367="","",IF(AND(A367=1,Schedule!pmtType=1),0,IF(Schedule!roundOpt,ROUND(Schedule!rate*H366,2),Schedule!rate*H366)))</f>
        <v/>
      </c>
      <c r="G367" s="57" t="str">
        <f t="shared" si="7"/>
        <v/>
      </c>
      <c r="H367" s="57" t="str">
        <f t="shared" si="8"/>
        <v/>
      </c>
    </row>
    <row r="368" ht="12.75" customHeight="1">
      <c r="A368" s="53" t="str">
        <f>IF(H367="","",IF(Schedule!roundOpt,IF(OR(A367&gt;=Schedule!nper,ROUND(H367,2)&lt;=0),"",A367+1),IF(OR(A367&gt;=Schedule!nper,H367&lt;=0),"",A367+1)))</f>
        <v/>
      </c>
      <c r="B368" s="54" t="str">
        <f>IF(A368="","",IF(Schedule!periods_per_year=26,IF(A368=1,Schedule!fpdate,B367+14),IF(Schedule!periods_per_year=52,IF(A368=1,Schedule!fpdate,B367+7),IF(Schedule!periods_per_year=24,IF(A368=1,Schedule!fpdate,IF(Schedule!fpdate=EOMONTH(Schedule!fpdate,0),IF(ISODD(A368),EOMONTH(EDATE(Schedule!fpdate,(A368-1)/2),0),EDATE(DATE(YEAR(Schedule!fpdate),MONTH(Schedule!fpdate)+1,15),(A368-1)/2)),IF(DAY(Schedule!fpdate)=15,IF(ISODD(A368),EDATE(Schedule!fpdate,(A368-1)/2),EOMONTH(EDATE(Schedule!fpdate,(A368-1)/2),0)),IF(DAY(Schedule!fpdate)&lt;=14,IF(ISODD(A368),EDATE(Schedule!fpdate,(A368-1)/2),EDATE(MIN(Schedule!fpdate+15,EOMONTH(Schedule!fpdate,0)),(A368-1)/2)),EDATE(IF(ISODD(A368),Schedule!fpdate,Schedule!fpdate-15),A368/2))))),IF(A368=1,Schedule!fpdate,EDATE(Schedule!fpdate,Schedule!months_per_period*(A368-1)))))))</f>
        <v/>
      </c>
      <c r="C368" s="55" t="str">
        <f>IF(A368="","",IF(Schedule!roundOpt,IF(OR(A368=Schedule!nper,Schedule!payment&gt;ROUND((1+Schedule!rate)*H367,2)),ROUND((1+Schedule!rate)*H367,2),Schedule!payment),IF(OR(A368=Schedule!nper,Schedule!payment&gt;(1+Schedule!rate)*H367),(1+Schedule!rate)*H367,Schedule!payment)))</f>
        <v/>
      </c>
      <c r="D368" s="58"/>
      <c r="E368" s="57"/>
      <c r="F368" s="57" t="str">
        <f>IF(A368="","",IF(AND(A368=1,Schedule!pmtType=1),0,IF(Schedule!roundOpt,ROUND(Schedule!rate*H367,2),Schedule!rate*H367)))</f>
        <v/>
      </c>
      <c r="G368" s="57" t="str">
        <f t="shared" si="7"/>
        <v/>
      </c>
      <c r="H368" s="57" t="str">
        <f t="shared" si="8"/>
        <v/>
      </c>
    </row>
    <row r="369" ht="12.75" customHeight="1">
      <c r="A369" s="53" t="str">
        <f>IF(H368="","",IF(Schedule!roundOpt,IF(OR(A368&gt;=Schedule!nper,ROUND(H368,2)&lt;=0),"",A368+1),IF(OR(A368&gt;=Schedule!nper,H368&lt;=0),"",A368+1)))</f>
        <v/>
      </c>
      <c r="B369" s="54" t="str">
        <f>IF(A369="","",IF(Schedule!periods_per_year=26,IF(A369=1,Schedule!fpdate,B368+14),IF(Schedule!periods_per_year=52,IF(A369=1,Schedule!fpdate,B368+7),IF(Schedule!periods_per_year=24,IF(A369=1,Schedule!fpdate,IF(Schedule!fpdate=EOMONTH(Schedule!fpdate,0),IF(ISODD(A369),EOMONTH(EDATE(Schedule!fpdate,(A369-1)/2),0),EDATE(DATE(YEAR(Schedule!fpdate),MONTH(Schedule!fpdate)+1,15),(A369-1)/2)),IF(DAY(Schedule!fpdate)=15,IF(ISODD(A369),EDATE(Schedule!fpdate,(A369-1)/2),EOMONTH(EDATE(Schedule!fpdate,(A369-1)/2),0)),IF(DAY(Schedule!fpdate)&lt;=14,IF(ISODD(A369),EDATE(Schedule!fpdate,(A369-1)/2),EDATE(MIN(Schedule!fpdate+15,EOMONTH(Schedule!fpdate,0)),(A369-1)/2)),EDATE(IF(ISODD(A369),Schedule!fpdate,Schedule!fpdate-15),A369/2))))),IF(A369=1,Schedule!fpdate,EDATE(Schedule!fpdate,Schedule!months_per_period*(A369-1)))))))</f>
        <v/>
      </c>
      <c r="C369" s="55" t="str">
        <f>IF(A369="","",IF(Schedule!roundOpt,IF(OR(A369=Schedule!nper,Schedule!payment&gt;ROUND((1+Schedule!rate)*H368,2)),ROUND((1+Schedule!rate)*H368,2),Schedule!payment),IF(OR(A369=Schedule!nper,Schedule!payment&gt;(1+Schedule!rate)*H368),(1+Schedule!rate)*H368,Schedule!payment)))</f>
        <v/>
      </c>
      <c r="D369" s="58"/>
      <c r="E369" s="57"/>
      <c r="F369" s="57" t="str">
        <f>IF(A369="","",IF(AND(A369=1,Schedule!pmtType=1),0,IF(Schedule!roundOpt,ROUND(Schedule!rate*H368,2),Schedule!rate*H368)))</f>
        <v/>
      </c>
      <c r="G369" s="57" t="str">
        <f t="shared" si="7"/>
        <v/>
      </c>
      <c r="H369" s="57" t="str">
        <f t="shared" si="8"/>
        <v/>
      </c>
    </row>
    <row r="370" ht="12.75" customHeight="1">
      <c r="A370" s="53" t="str">
        <f>IF(H369="","",IF(Schedule!roundOpt,IF(OR(A369&gt;=Schedule!nper,ROUND(H369,2)&lt;=0),"",A369+1),IF(OR(A369&gt;=Schedule!nper,H369&lt;=0),"",A369+1)))</f>
        <v/>
      </c>
      <c r="B370" s="54" t="str">
        <f>IF(A370="","",IF(Schedule!periods_per_year=26,IF(A370=1,Schedule!fpdate,B369+14),IF(Schedule!periods_per_year=52,IF(A370=1,Schedule!fpdate,B369+7),IF(Schedule!periods_per_year=24,IF(A370=1,Schedule!fpdate,IF(Schedule!fpdate=EOMONTH(Schedule!fpdate,0),IF(ISODD(A370),EOMONTH(EDATE(Schedule!fpdate,(A370-1)/2),0),EDATE(DATE(YEAR(Schedule!fpdate),MONTH(Schedule!fpdate)+1,15),(A370-1)/2)),IF(DAY(Schedule!fpdate)=15,IF(ISODD(A370),EDATE(Schedule!fpdate,(A370-1)/2),EOMONTH(EDATE(Schedule!fpdate,(A370-1)/2),0)),IF(DAY(Schedule!fpdate)&lt;=14,IF(ISODD(A370),EDATE(Schedule!fpdate,(A370-1)/2),EDATE(MIN(Schedule!fpdate+15,EOMONTH(Schedule!fpdate,0)),(A370-1)/2)),EDATE(IF(ISODD(A370),Schedule!fpdate,Schedule!fpdate-15),A370/2))))),IF(A370=1,Schedule!fpdate,EDATE(Schedule!fpdate,Schedule!months_per_period*(A370-1)))))))</f>
        <v/>
      </c>
      <c r="C370" s="55" t="str">
        <f>IF(A370="","",IF(Schedule!roundOpt,IF(OR(A370=Schedule!nper,Schedule!payment&gt;ROUND((1+Schedule!rate)*H369,2)),ROUND((1+Schedule!rate)*H369,2),Schedule!payment),IF(OR(A370=Schedule!nper,Schedule!payment&gt;(1+Schedule!rate)*H369),(1+Schedule!rate)*H369,Schedule!payment)))</f>
        <v/>
      </c>
      <c r="D370" s="58"/>
      <c r="E370" s="57"/>
      <c r="F370" s="57" t="str">
        <f>IF(A370="","",IF(AND(A370=1,Schedule!pmtType=1),0,IF(Schedule!roundOpt,ROUND(Schedule!rate*H369,2),Schedule!rate*H369)))</f>
        <v/>
      </c>
      <c r="G370" s="57" t="str">
        <f t="shared" si="7"/>
        <v/>
      </c>
      <c r="H370" s="57" t="str">
        <f t="shared" si="8"/>
        <v/>
      </c>
    </row>
    <row r="371" ht="12.75" customHeight="1">
      <c r="A371" s="53" t="str">
        <f>IF(H370="","",IF(Schedule!roundOpt,IF(OR(A370&gt;=Schedule!nper,ROUND(H370,2)&lt;=0),"",A370+1),IF(OR(A370&gt;=Schedule!nper,H370&lt;=0),"",A370+1)))</f>
        <v/>
      </c>
      <c r="B371" s="54" t="str">
        <f>IF(A371="","",IF(Schedule!periods_per_year=26,IF(A371=1,Schedule!fpdate,B370+14),IF(Schedule!periods_per_year=52,IF(A371=1,Schedule!fpdate,B370+7),IF(Schedule!periods_per_year=24,IF(A371=1,Schedule!fpdate,IF(Schedule!fpdate=EOMONTH(Schedule!fpdate,0),IF(ISODD(A371),EOMONTH(EDATE(Schedule!fpdate,(A371-1)/2),0),EDATE(DATE(YEAR(Schedule!fpdate),MONTH(Schedule!fpdate)+1,15),(A371-1)/2)),IF(DAY(Schedule!fpdate)=15,IF(ISODD(A371),EDATE(Schedule!fpdate,(A371-1)/2),EOMONTH(EDATE(Schedule!fpdate,(A371-1)/2),0)),IF(DAY(Schedule!fpdate)&lt;=14,IF(ISODD(A371),EDATE(Schedule!fpdate,(A371-1)/2),EDATE(MIN(Schedule!fpdate+15,EOMONTH(Schedule!fpdate,0)),(A371-1)/2)),EDATE(IF(ISODD(A371),Schedule!fpdate,Schedule!fpdate-15),A371/2))))),IF(A371=1,Schedule!fpdate,EDATE(Schedule!fpdate,Schedule!months_per_period*(A371-1)))))))</f>
        <v/>
      </c>
      <c r="C371" s="55" t="str">
        <f>IF(A371="","",IF(Schedule!roundOpt,IF(OR(A371=Schedule!nper,Schedule!payment&gt;ROUND((1+Schedule!rate)*H370,2)),ROUND((1+Schedule!rate)*H370,2),Schedule!payment),IF(OR(A371=Schedule!nper,Schedule!payment&gt;(1+Schedule!rate)*H370),(1+Schedule!rate)*H370,Schedule!payment)))</f>
        <v/>
      </c>
      <c r="D371" s="58"/>
      <c r="E371" s="57"/>
      <c r="F371" s="57" t="str">
        <f>IF(A371="","",IF(AND(A371=1,Schedule!pmtType=1),0,IF(Schedule!roundOpt,ROUND(Schedule!rate*H370,2),Schedule!rate*H370)))</f>
        <v/>
      </c>
      <c r="G371" s="57" t="str">
        <f t="shared" si="7"/>
        <v/>
      </c>
      <c r="H371" s="57" t="str">
        <f t="shared" si="8"/>
        <v/>
      </c>
    </row>
    <row r="372" ht="12.75" customHeight="1">
      <c r="A372" s="53" t="str">
        <f>IF(H371="","",IF(Schedule!roundOpt,IF(OR(A371&gt;=Schedule!nper,ROUND(H371,2)&lt;=0),"",A371+1),IF(OR(A371&gt;=Schedule!nper,H371&lt;=0),"",A371+1)))</f>
        <v/>
      </c>
      <c r="B372" s="54" t="str">
        <f>IF(A372="","",IF(Schedule!periods_per_year=26,IF(A372=1,Schedule!fpdate,B371+14),IF(Schedule!periods_per_year=52,IF(A372=1,Schedule!fpdate,B371+7),IF(Schedule!periods_per_year=24,IF(A372=1,Schedule!fpdate,IF(Schedule!fpdate=EOMONTH(Schedule!fpdate,0),IF(ISODD(A372),EOMONTH(EDATE(Schedule!fpdate,(A372-1)/2),0),EDATE(DATE(YEAR(Schedule!fpdate),MONTH(Schedule!fpdate)+1,15),(A372-1)/2)),IF(DAY(Schedule!fpdate)=15,IF(ISODD(A372),EDATE(Schedule!fpdate,(A372-1)/2),EOMONTH(EDATE(Schedule!fpdate,(A372-1)/2),0)),IF(DAY(Schedule!fpdate)&lt;=14,IF(ISODD(A372),EDATE(Schedule!fpdate,(A372-1)/2),EDATE(MIN(Schedule!fpdate+15,EOMONTH(Schedule!fpdate,0)),(A372-1)/2)),EDATE(IF(ISODD(A372),Schedule!fpdate,Schedule!fpdate-15),A372/2))))),IF(A372=1,Schedule!fpdate,EDATE(Schedule!fpdate,Schedule!months_per_period*(A372-1)))))))</f>
        <v/>
      </c>
      <c r="C372" s="55" t="str">
        <f>IF(A372="","",IF(Schedule!roundOpt,IF(OR(A372=Schedule!nper,Schedule!payment&gt;ROUND((1+Schedule!rate)*H371,2)),ROUND((1+Schedule!rate)*H371,2),Schedule!payment),IF(OR(A372=Schedule!nper,Schedule!payment&gt;(1+Schedule!rate)*H371),(1+Schedule!rate)*H371,Schedule!payment)))</f>
        <v/>
      </c>
      <c r="D372" s="58"/>
      <c r="E372" s="57"/>
      <c r="F372" s="57" t="str">
        <f>IF(A372="","",IF(AND(A372=1,Schedule!pmtType=1),0,IF(Schedule!roundOpt,ROUND(Schedule!rate*H371,2),Schedule!rate*H371)))</f>
        <v/>
      </c>
      <c r="G372" s="57" t="str">
        <f t="shared" si="7"/>
        <v/>
      </c>
      <c r="H372" s="57" t="str">
        <f t="shared" si="8"/>
        <v/>
      </c>
    </row>
    <row r="373" ht="12.75" customHeight="1">
      <c r="A373" s="53" t="str">
        <f>IF(H372="","",IF(Schedule!roundOpt,IF(OR(A372&gt;=Schedule!nper,ROUND(H372,2)&lt;=0),"",A372+1),IF(OR(A372&gt;=Schedule!nper,H372&lt;=0),"",A372+1)))</f>
        <v/>
      </c>
      <c r="B373" s="54" t="str">
        <f>IF(A373="","",IF(Schedule!periods_per_year=26,IF(A373=1,Schedule!fpdate,B372+14),IF(Schedule!periods_per_year=52,IF(A373=1,Schedule!fpdate,B372+7),IF(Schedule!periods_per_year=24,IF(A373=1,Schedule!fpdate,IF(Schedule!fpdate=EOMONTH(Schedule!fpdate,0),IF(ISODD(A373),EOMONTH(EDATE(Schedule!fpdate,(A373-1)/2),0),EDATE(DATE(YEAR(Schedule!fpdate),MONTH(Schedule!fpdate)+1,15),(A373-1)/2)),IF(DAY(Schedule!fpdate)=15,IF(ISODD(A373),EDATE(Schedule!fpdate,(A373-1)/2),EOMONTH(EDATE(Schedule!fpdate,(A373-1)/2),0)),IF(DAY(Schedule!fpdate)&lt;=14,IF(ISODD(A373),EDATE(Schedule!fpdate,(A373-1)/2),EDATE(MIN(Schedule!fpdate+15,EOMONTH(Schedule!fpdate,0)),(A373-1)/2)),EDATE(IF(ISODD(A373),Schedule!fpdate,Schedule!fpdate-15),A373/2))))),IF(A373=1,Schedule!fpdate,EDATE(Schedule!fpdate,Schedule!months_per_period*(A373-1)))))))</f>
        <v/>
      </c>
      <c r="C373" s="55" t="str">
        <f>IF(A373="","",IF(Schedule!roundOpt,IF(OR(A373=Schedule!nper,Schedule!payment&gt;ROUND((1+Schedule!rate)*H372,2)),ROUND((1+Schedule!rate)*H372,2),Schedule!payment),IF(OR(A373=Schedule!nper,Schedule!payment&gt;(1+Schedule!rate)*H372),(1+Schedule!rate)*H372,Schedule!payment)))</f>
        <v/>
      </c>
      <c r="D373" s="58"/>
      <c r="E373" s="57"/>
      <c r="F373" s="57" t="str">
        <f>IF(A373="","",IF(AND(A373=1,Schedule!pmtType=1),0,IF(Schedule!roundOpt,ROUND(Schedule!rate*H372,2),Schedule!rate*H372)))</f>
        <v/>
      </c>
      <c r="G373" s="57" t="str">
        <f t="shared" si="7"/>
        <v/>
      </c>
      <c r="H373" s="57" t="str">
        <f t="shared" si="8"/>
        <v/>
      </c>
    </row>
    <row r="374" ht="12.75" customHeight="1">
      <c r="A374" s="53" t="str">
        <f>IF(H373="","",IF(Schedule!roundOpt,IF(OR(A373&gt;=Schedule!nper,ROUND(H373,2)&lt;=0),"",A373+1),IF(OR(A373&gt;=Schedule!nper,H373&lt;=0),"",A373+1)))</f>
        <v/>
      </c>
      <c r="B374" s="54" t="str">
        <f>IF(A374="","",IF(Schedule!periods_per_year=26,IF(A374=1,Schedule!fpdate,B373+14),IF(Schedule!periods_per_year=52,IF(A374=1,Schedule!fpdate,B373+7),IF(Schedule!periods_per_year=24,IF(A374=1,Schedule!fpdate,IF(Schedule!fpdate=EOMONTH(Schedule!fpdate,0),IF(ISODD(A374),EOMONTH(EDATE(Schedule!fpdate,(A374-1)/2),0),EDATE(DATE(YEAR(Schedule!fpdate),MONTH(Schedule!fpdate)+1,15),(A374-1)/2)),IF(DAY(Schedule!fpdate)=15,IF(ISODD(A374),EDATE(Schedule!fpdate,(A374-1)/2),EOMONTH(EDATE(Schedule!fpdate,(A374-1)/2),0)),IF(DAY(Schedule!fpdate)&lt;=14,IF(ISODD(A374),EDATE(Schedule!fpdate,(A374-1)/2),EDATE(MIN(Schedule!fpdate+15,EOMONTH(Schedule!fpdate,0)),(A374-1)/2)),EDATE(IF(ISODD(A374),Schedule!fpdate,Schedule!fpdate-15),A374/2))))),IF(A374=1,Schedule!fpdate,EDATE(Schedule!fpdate,Schedule!months_per_period*(A374-1)))))))</f>
        <v/>
      </c>
      <c r="C374" s="55" t="str">
        <f>IF(A374="","",IF(Schedule!roundOpt,IF(OR(A374=Schedule!nper,Schedule!payment&gt;ROUND((1+Schedule!rate)*H373,2)),ROUND((1+Schedule!rate)*H373,2),Schedule!payment),IF(OR(A374=Schedule!nper,Schedule!payment&gt;(1+Schedule!rate)*H373),(1+Schedule!rate)*H373,Schedule!payment)))</f>
        <v/>
      </c>
      <c r="D374" s="58"/>
      <c r="E374" s="57"/>
      <c r="F374" s="57" t="str">
        <f>IF(A374="","",IF(AND(A374=1,Schedule!pmtType=1),0,IF(Schedule!roundOpt,ROUND(Schedule!rate*H373,2),Schedule!rate*H373)))</f>
        <v/>
      </c>
      <c r="G374" s="57" t="str">
        <f t="shared" si="7"/>
        <v/>
      </c>
      <c r="H374" s="57" t="str">
        <f t="shared" si="8"/>
        <v/>
      </c>
    </row>
    <row r="375" ht="12.75" customHeight="1">
      <c r="A375" s="53" t="str">
        <f>IF(H374="","",IF(Schedule!roundOpt,IF(OR(A374&gt;=Schedule!nper,ROUND(H374,2)&lt;=0),"",A374+1),IF(OR(A374&gt;=Schedule!nper,H374&lt;=0),"",A374+1)))</f>
        <v/>
      </c>
      <c r="B375" s="54" t="str">
        <f>IF(A375="","",IF(Schedule!periods_per_year=26,IF(A375=1,Schedule!fpdate,B374+14),IF(Schedule!periods_per_year=52,IF(A375=1,Schedule!fpdate,B374+7),IF(Schedule!periods_per_year=24,IF(A375=1,Schedule!fpdate,IF(Schedule!fpdate=EOMONTH(Schedule!fpdate,0),IF(ISODD(A375),EOMONTH(EDATE(Schedule!fpdate,(A375-1)/2),0),EDATE(DATE(YEAR(Schedule!fpdate),MONTH(Schedule!fpdate)+1,15),(A375-1)/2)),IF(DAY(Schedule!fpdate)=15,IF(ISODD(A375),EDATE(Schedule!fpdate,(A375-1)/2),EOMONTH(EDATE(Schedule!fpdate,(A375-1)/2),0)),IF(DAY(Schedule!fpdate)&lt;=14,IF(ISODD(A375),EDATE(Schedule!fpdate,(A375-1)/2),EDATE(MIN(Schedule!fpdate+15,EOMONTH(Schedule!fpdate,0)),(A375-1)/2)),EDATE(IF(ISODD(A375),Schedule!fpdate,Schedule!fpdate-15),A375/2))))),IF(A375=1,Schedule!fpdate,EDATE(Schedule!fpdate,Schedule!months_per_period*(A375-1)))))))</f>
        <v/>
      </c>
      <c r="C375" s="55" t="str">
        <f>IF(A375="","",IF(Schedule!roundOpt,IF(OR(A375=Schedule!nper,Schedule!payment&gt;ROUND((1+Schedule!rate)*H374,2)),ROUND((1+Schedule!rate)*H374,2),Schedule!payment),IF(OR(A375=Schedule!nper,Schedule!payment&gt;(1+Schedule!rate)*H374),(1+Schedule!rate)*H374,Schedule!payment)))</f>
        <v/>
      </c>
      <c r="D375" s="58"/>
      <c r="E375" s="57"/>
      <c r="F375" s="57" t="str">
        <f>IF(A375="","",IF(AND(A375=1,Schedule!pmtType=1),0,IF(Schedule!roundOpt,ROUND(Schedule!rate*H374,2),Schedule!rate*H374)))</f>
        <v/>
      </c>
      <c r="G375" s="57" t="str">
        <f t="shared" si="7"/>
        <v/>
      </c>
      <c r="H375" s="57" t="str">
        <f t="shared" si="8"/>
        <v/>
      </c>
    </row>
    <row r="376" ht="12.75" customHeight="1">
      <c r="A376" s="53" t="str">
        <f>IF(H375="","",IF(Schedule!roundOpt,IF(OR(A375&gt;=Schedule!nper,ROUND(H375,2)&lt;=0),"",A375+1),IF(OR(A375&gt;=Schedule!nper,H375&lt;=0),"",A375+1)))</f>
        <v/>
      </c>
      <c r="B376" s="54" t="str">
        <f>IF(A376="","",IF(Schedule!periods_per_year=26,IF(A376=1,Schedule!fpdate,B375+14),IF(Schedule!periods_per_year=52,IF(A376=1,Schedule!fpdate,B375+7),IF(Schedule!periods_per_year=24,IF(A376=1,Schedule!fpdate,IF(Schedule!fpdate=EOMONTH(Schedule!fpdate,0),IF(ISODD(A376),EOMONTH(EDATE(Schedule!fpdate,(A376-1)/2),0),EDATE(DATE(YEAR(Schedule!fpdate),MONTH(Schedule!fpdate)+1,15),(A376-1)/2)),IF(DAY(Schedule!fpdate)=15,IF(ISODD(A376),EDATE(Schedule!fpdate,(A376-1)/2),EOMONTH(EDATE(Schedule!fpdate,(A376-1)/2),0)),IF(DAY(Schedule!fpdate)&lt;=14,IF(ISODD(A376),EDATE(Schedule!fpdate,(A376-1)/2),EDATE(MIN(Schedule!fpdate+15,EOMONTH(Schedule!fpdate,0)),(A376-1)/2)),EDATE(IF(ISODD(A376),Schedule!fpdate,Schedule!fpdate-15),A376/2))))),IF(A376=1,Schedule!fpdate,EDATE(Schedule!fpdate,Schedule!months_per_period*(A376-1)))))))</f>
        <v/>
      </c>
      <c r="C376" s="55" t="str">
        <f>IF(A376="","",IF(Schedule!roundOpt,IF(OR(A376=Schedule!nper,Schedule!payment&gt;ROUND((1+Schedule!rate)*H375,2)),ROUND((1+Schedule!rate)*H375,2),Schedule!payment),IF(OR(A376=Schedule!nper,Schedule!payment&gt;(1+Schedule!rate)*H375),(1+Schedule!rate)*H375,Schedule!payment)))</f>
        <v/>
      </c>
      <c r="D376" s="58"/>
      <c r="E376" s="57"/>
      <c r="F376" s="57" t="str">
        <f>IF(A376="","",IF(AND(A376=1,Schedule!pmtType=1),0,IF(Schedule!roundOpt,ROUND(Schedule!rate*H375,2),Schedule!rate*H375)))</f>
        <v/>
      </c>
      <c r="G376" s="57" t="str">
        <f t="shared" si="7"/>
        <v/>
      </c>
      <c r="H376" s="57" t="str">
        <f t="shared" si="8"/>
        <v/>
      </c>
    </row>
    <row r="377" ht="12.75" customHeight="1">
      <c r="A377" s="53" t="str">
        <f>IF(H376="","",IF(Schedule!roundOpt,IF(OR(A376&gt;=Schedule!nper,ROUND(H376,2)&lt;=0),"",A376+1),IF(OR(A376&gt;=Schedule!nper,H376&lt;=0),"",A376+1)))</f>
        <v/>
      </c>
      <c r="B377" s="54" t="str">
        <f>IF(A377="","",IF(Schedule!periods_per_year=26,IF(A377=1,Schedule!fpdate,B376+14),IF(Schedule!periods_per_year=52,IF(A377=1,Schedule!fpdate,B376+7),IF(Schedule!periods_per_year=24,IF(A377=1,Schedule!fpdate,IF(Schedule!fpdate=EOMONTH(Schedule!fpdate,0),IF(ISODD(A377),EOMONTH(EDATE(Schedule!fpdate,(A377-1)/2),0),EDATE(DATE(YEAR(Schedule!fpdate),MONTH(Schedule!fpdate)+1,15),(A377-1)/2)),IF(DAY(Schedule!fpdate)=15,IF(ISODD(A377),EDATE(Schedule!fpdate,(A377-1)/2),EOMONTH(EDATE(Schedule!fpdate,(A377-1)/2),0)),IF(DAY(Schedule!fpdate)&lt;=14,IF(ISODD(A377),EDATE(Schedule!fpdate,(A377-1)/2),EDATE(MIN(Schedule!fpdate+15,EOMONTH(Schedule!fpdate,0)),(A377-1)/2)),EDATE(IF(ISODD(A377),Schedule!fpdate,Schedule!fpdate-15),A377/2))))),IF(A377=1,Schedule!fpdate,EDATE(Schedule!fpdate,Schedule!months_per_period*(A377-1)))))))</f>
        <v/>
      </c>
      <c r="C377" s="55" t="str">
        <f>IF(A377="","",IF(Schedule!roundOpt,IF(OR(A377=Schedule!nper,Schedule!payment&gt;ROUND((1+Schedule!rate)*H376,2)),ROUND((1+Schedule!rate)*H376,2),Schedule!payment),IF(OR(A377=Schedule!nper,Schedule!payment&gt;(1+Schedule!rate)*H376),(1+Schedule!rate)*H376,Schedule!payment)))</f>
        <v/>
      </c>
      <c r="D377" s="58"/>
      <c r="E377" s="57"/>
      <c r="F377" s="57" t="str">
        <f>IF(A377="","",IF(AND(A377=1,Schedule!pmtType=1),0,IF(Schedule!roundOpt,ROUND(Schedule!rate*H376,2),Schedule!rate*H376)))</f>
        <v/>
      </c>
      <c r="G377" s="57" t="str">
        <f t="shared" si="7"/>
        <v/>
      </c>
      <c r="H377" s="57" t="str">
        <f t="shared" si="8"/>
        <v/>
      </c>
    </row>
    <row r="378" ht="12.75" customHeight="1">
      <c r="A378" s="53" t="str">
        <f>IF(H377="","",IF(Schedule!roundOpt,IF(OR(A377&gt;=Schedule!nper,ROUND(H377,2)&lt;=0),"",A377+1),IF(OR(A377&gt;=Schedule!nper,H377&lt;=0),"",A377+1)))</f>
        <v/>
      </c>
      <c r="B378" s="54" t="str">
        <f>IF(A378="","",IF(Schedule!periods_per_year=26,IF(A378=1,Schedule!fpdate,B377+14),IF(Schedule!periods_per_year=52,IF(A378=1,Schedule!fpdate,B377+7),IF(Schedule!periods_per_year=24,IF(A378=1,Schedule!fpdate,IF(Schedule!fpdate=EOMONTH(Schedule!fpdate,0),IF(ISODD(A378),EOMONTH(EDATE(Schedule!fpdate,(A378-1)/2),0),EDATE(DATE(YEAR(Schedule!fpdate),MONTH(Schedule!fpdate)+1,15),(A378-1)/2)),IF(DAY(Schedule!fpdate)=15,IF(ISODD(A378),EDATE(Schedule!fpdate,(A378-1)/2),EOMONTH(EDATE(Schedule!fpdate,(A378-1)/2),0)),IF(DAY(Schedule!fpdate)&lt;=14,IF(ISODD(A378),EDATE(Schedule!fpdate,(A378-1)/2),EDATE(MIN(Schedule!fpdate+15,EOMONTH(Schedule!fpdate,0)),(A378-1)/2)),EDATE(IF(ISODD(A378),Schedule!fpdate,Schedule!fpdate-15),A378/2))))),IF(A378=1,Schedule!fpdate,EDATE(Schedule!fpdate,Schedule!months_per_period*(A378-1)))))))</f>
        <v/>
      </c>
      <c r="C378" s="55" t="str">
        <f>IF(A378="","",IF(Schedule!roundOpt,IF(OR(A378=Schedule!nper,Schedule!payment&gt;ROUND((1+Schedule!rate)*H377,2)),ROUND((1+Schedule!rate)*H377,2),Schedule!payment),IF(OR(A378=Schedule!nper,Schedule!payment&gt;(1+Schedule!rate)*H377),(1+Schedule!rate)*H377,Schedule!payment)))</f>
        <v/>
      </c>
      <c r="D378" s="58"/>
      <c r="E378" s="57"/>
      <c r="F378" s="57" t="str">
        <f>IF(A378="","",IF(AND(A378=1,Schedule!pmtType=1),0,IF(Schedule!roundOpt,ROUND(Schedule!rate*H377,2),Schedule!rate*H377)))</f>
        <v/>
      </c>
      <c r="G378" s="57" t="str">
        <f t="shared" si="7"/>
        <v/>
      </c>
      <c r="H378" s="57" t="str">
        <f t="shared" si="8"/>
        <v/>
      </c>
    </row>
    <row r="379" ht="12.75" customHeight="1">
      <c r="A379" s="53" t="str">
        <f>IF(H378="","",IF(Schedule!roundOpt,IF(OR(A378&gt;=Schedule!nper,ROUND(H378,2)&lt;=0),"",A378+1),IF(OR(A378&gt;=Schedule!nper,H378&lt;=0),"",A378+1)))</f>
        <v/>
      </c>
      <c r="B379" s="54" t="str">
        <f>IF(A379="","",IF(Schedule!periods_per_year=26,IF(A379=1,Schedule!fpdate,B378+14),IF(Schedule!periods_per_year=52,IF(A379=1,Schedule!fpdate,B378+7),IF(Schedule!periods_per_year=24,IF(A379=1,Schedule!fpdate,IF(Schedule!fpdate=EOMONTH(Schedule!fpdate,0),IF(ISODD(A379),EOMONTH(EDATE(Schedule!fpdate,(A379-1)/2),0),EDATE(DATE(YEAR(Schedule!fpdate),MONTH(Schedule!fpdate)+1,15),(A379-1)/2)),IF(DAY(Schedule!fpdate)=15,IF(ISODD(A379),EDATE(Schedule!fpdate,(A379-1)/2),EOMONTH(EDATE(Schedule!fpdate,(A379-1)/2),0)),IF(DAY(Schedule!fpdate)&lt;=14,IF(ISODD(A379),EDATE(Schedule!fpdate,(A379-1)/2),EDATE(MIN(Schedule!fpdate+15,EOMONTH(Schedule!fpdate,0)),(A379-1)/2)),EDATE(IF(ISODD(A379),Schedule!fpdate,Schedule!fpdate-15),A379/2))))),IF(A379=1,Schedule!fpdate,EDATE(Schedule!fpdate,Schedule!months_per_period*(A379-1)))))))</f>
        <v/>
      </c>
      <c r="C379" s="55" t="str">
        <f>IF(A379="","",IF(Schedule!roundOpt,IF(OR(A379=Schedule!nper,Schedule!payment&gt;ROUND((1+Schedule!rate)*H378,2)),ROUND((1+Schedule!rate)*H378,2),Schedule!payment),IF(OR(A379=Schedule!nper,Schedule!payment&gt;(1+Schedule!rate)*H378),(1+Schedule!rate)*H378,Schedule!payment)))</f>
        <v/>
      </c>
      <c r="D379" s="58"/>
      <c r="E379" s="57"/>
      <c r="F379" s="57" t="str">
        <f>IF(A379="","",IF(AND(A379=1,Schedule!pmtType=1),0,IF(Schedule!roundOpt,ROUND(Schedule!rate*H378,2),Schedule!rate*H378)))</f>
        <v/>
      </c>
      <c r="G379" s="57" t="str">
        <f t="shared" si="7"/>
        <v/>
      </c>
      <c r="H379" s="57" t="str">
        <f t="shared" si="8"/>
        <v/>
      </c>
    </row>
    <row r="380" ht="12.75" customHeight="1">
      <c r="A380" s="53" t="str">
        <f>IF(H379="","",IF(Schedule!roundOpt,IF(OR(A379&gt;=Schedule!nper,ROUND(H379,2)&lt;=0),"",A379+1),IF(OR(A379&gt;=Schedule!nper,H379&lt;=0),"",A379+1)))</f>
        <v/>
      </c>
      <c r="B380" s="54" t="str">
        <f>IF(A380="","",IF(Schedule!periods_per_year=26,IF(A380=1,Schedule!fpdate,B379+14),IF(Schedule!periods_per_year=52,IF(A380=1,Schedule!fpdate,B379+7),IF(Schedule!periods_per_year=24,IF(A380=1,Schedule!fpdate,IF(Schedule!fpdate=EOMONTH(Schedule!fpdate,0),IF(ISODD(A380),EOMONTH(EDATE(Schedule!fpdate,(A380-1)/2),0),EDATE(DATE(YEAR(Schedule!fpdate),MONTH(Schedule!fpdate)+1,15),(A380-1)/2)),IF(DAY(Schedule!fpdate)=15,IF(ISODD(A380),EDATE(Schedule!fpdate,(A380-1)/2),EOMONTH(EDATE(Schedule!fpdate,(A380-1)/2),0)),IF(DAY(Schedule!fpdate)&lt;=14,IF(ISODD(A380),EDATE(Schedule!fpdate,(A380-1)/2),EDATE(MIN(Schedule!fpdate+15,EOMONTH(Schedule!fpdate,0)),(A380-1)/2)),EDATE(IF(ISODD(A380),Schedule!fpdate,Schedule!fpdate-15),A380/2))))),IF(A380=1,Schedule!fpdate,EDATE(Schedule!fpdate,Schedule!months_per_period*(A380-1)))))))</f>
        <v/>
      </c>
      <c r="C380" s="55" t="str">
        <f>IF(A380="","",IF(Schedule!roundOpt,IF(OR(A380=Schedule!nper,Schedule!payment&gt;ROUND((1+Schedule!rate)*H379,2)),ROUND((1+Schedule!rate)*H379,2),Schedule!payment),IF(OR(A380=Schedule!nper,Schedule!payment&gt;(1+Schedule!rate)*H379),(1+Schedule!rate)*H379,Schedule!payment)))</f>
        <v/>
      </c>
      <c r="D380" s="58"/>
      <c r="E380" s="57"/>
      <c r="F380" s="57" t="str">
        <f>IF(A380="","",IF(AND(A380=1,Schedule!pmtType=1),0,IF(Schedule!roundOpt,ROUND(Schedule!rate*H379,2),Schedule!rate*H379)))</f>
        <v/>
      </c>
      <c r="G380" s="57" t="str">
        <f t="shared" si="7"/>
        <v/>
      </c>
      <c r="H380" s="57" t="str">
        <f t="shared" si="8"/>
        <v/>
      </c>
    </row>
    <row r="381" ht="12.75" customHeight="1">
      <c r="A381" s="53" t="str">
        <f>IF(H380="","",IF(Schedule!roundOpt,IF(OR(A380&gt;=Schedule!nper,ROUND(H380,2)&lt;=0),"",A380+1),IF(OR(A380&gt;=Schedule!nper,H380&lt;=0),"",A380+1)))</f>
        <v/>
      </c>
      <c r="B381" s="54" t="str">
        <f>IF(A381="","",IF(Schedule!periods_per_year=26,IF(A381=1,Schedule!fpdate,B380+14),IF(Schedule!periods_per_year=52,IF(A381=1,Schedule!fpdate,B380+7),IF(Schedule!periods_per_year=24,IF(A381=1,Schedule!fpdate,IF(Schedule!fpdate=EOMONTH(Schedule!fpdate,0),IF(ISODD(A381),EOMONTH(EDATE(Schedule!fpdate,(A381-1)/2),0),EDATE(DATE(YEAR(Schedule!fpdate),MONTH(Schedule!fpdate)+1,15),(A381-1)/2)),IF(DAY(Schedule!fpdate)=15,IF(ISODD(A381),EDATE(Schedule!fpdate,(A381-1)/2),EOMONTH(EDATE(Schedule!fpdate,(A381-1)/2),0)),IF(DAY(Schedule!fpdate)&lt;=14,IF(ISODD(A381),EDATE(Schedule!fpdate,(A381-1)/2),EDATE(MIN(Schedule!fpdate+15,EOMONTH(Schedule!fpdate,0)),(A381-1)/2)),EDATE(IF(ISODD(A381),Schedule!fpdate,Schedule!fpdate-15),A381/2))))),IF(A381=1,Schedule!fpdate,EDATE(Schedule!fpdate,Schedule!months_per_period*(A381-1)))))))</f>
        <v/>
      </c>
      <c r="C381" s="55" t="str">
        <f>IF(A381="","",IF(Schedule!roundOpt,IF(OR(A381=Schedule!nper,Schedule!payment&gt;ROUND((1+Schedule!rate)*H380,2)),ROUND((1+Schedule!rate)*H380,2),Schedule!payment),IF(OR(A381=Schedule!nper,Schedule!payment&gt;(1+Schedule!rate)*H380),(1+Schedule!rate)*H380,Schedule!payment)))</f>
        <v/>
      </c>
      <c r="D381" s="58"/>
      <c r="E381" s="57"/>
      <c r="F381" s="57" t="str">
        <f>IF(A381="","",IF(AND(A381=1,Schedule!pmtType=1),0,IF(Schedule!roundOpt,ROUND(Schedule!rate*H380,2),Schedule!rate*H380)))</f>
        <v/>
      </c>
      <c r="G381" s="57" t="str">
        <f t="shared" si="7"/>
        <v/>
      </c>
      <c r="H381" s="57" t="str">
        <f t="shared" si="8"/>
        <v/>
      </c>
    </row>
    <row r="382" ht="12.75" customHeight="1">
      <c r="A382" s="53" t="str">
        <f>IF(H381="","",IF(Schedule!roundOpt,IF(OR(A381&gt;=Schedule!nper,ROUND(H381,2)&lt;=0),"",A381+1),IF(OR(A381&gt;=Schedule!nper,H381&lt;=0),"",A381+1)))</f>
        <v/>
      </c>
      <c r="B382" s="54" t="str">
        <f>IF(A382="","",IF(Schedule!periods_per_year=26,IF(A382=1,Schedule!fpdate,B381+14),IF(Schedule!periods_per_year=52,IF(A382=1,Schedule!fpdate,B381+7),IF(Schedule!periods_per_year=24,IF(A382=1,Schedule!fpdate,IF(Schedule!fpdate=EOMONTH(Schedule!fpdate,0),IF(ISODD(A382),EOMONTH(EDATE(Schedule!fpdate,(A382-1)/2),0),EDATE(DATE(YEAR(Schedule!fpdate),MONTH(Schedule!fpdate)+1,15),(A382-1)/2)),IF(DAY(Schedule!fpdate)=15,IF(ISODD(A382),EDATE(Schedule!fpdate,(A382-1)/2),EOMONTH(EDATE(Schedule!fpdate,(A382-1)/2),0)),IF(DAY(Schedule!fpdate)&lt;=14,IF(ISODD(A382),EDATE(Schedule!fpdate,(A382-1)/2),EDATE(MIN(Schedule!fpdate+15,EOMONTH(Schedule!fpdate,0)),(A382-1)/2)),EDATE(IF(ISODD(A382),Schedule!fpdate,Schedule!fpdate-15),A382/2))))),IF(A382=1,Schedule!fpdate,EDATE(Schedule!fpdate,Schedule!months_per_period*(A382-1)))))))</f>
        <v/>
      </c>
      <c r="C382" s="55" t="str">
        <f>IF(A382="","",IF(Schedule!roundOpt,IF(OR(A382=Schedule!nper,Schedule!payment&gt;ROUND((1+Schedule!rate)*H381,2)),ROUND((1+Schedule!rate)*H381,2),Schedule!payment),IF(OR(A382=Schedule!nper,Schedule!payment&gt;(1+Schedule!rate)*H381),(1+Schedule!rate)*H381,Schedule!payment)))</f>
        <v/>
      </c>
      <c r="D382" s="58"/>
      <c r="E382" s="57"/>
      <c r="F382" s="57" t="str">
        <f>IF(A382="","",IF(AND(A382=1,Schedule!pmtType=1),0,IF(Schedule!roundOpt,ROUND(Schedule!rate*H381,2),Schedule!rate*H381)))</f>
        <v/>
      </c>
      <c r="G382" s="57" t="str">
        <f t="shared" si="7"/>
        <v/>
      </c>
      <c r="H382" s="57" t="str">
        <f t="shared" si="8"/>
        <v/>
      </c>
    </row>
    <row r="383" ht="12.75" customHeight="1">
      <c r="A383" s="53" t="str">
        <f>IF(H382="","",IF(Schedule!roundOpt,IF(OR(A382&gt;=Schedule!nper,ROUND(H382,2)&lt;=0),"",A382+1),IF(OR(A382&gt;=Schedule!nper,H382&lt;=0),"",A382+1)))</f>
        <v/>
      </c>
      <c r="B383" s="54" t="str">
        <f>IF(A383="","",IF(Schedule!periods_per_year=26,IF(A383=1,Schedule!fpdate,B382+14),IF(Schedule!periods_per_year=52,IF(A383=1,Schedule!fpdate,B382+7),IF(Schedule!periods_per_year=24,IF(A383=1,Schedule!fpdate,IF(Schedule!fpdate=EOMONTH(Schedule!fpdate,0),IF(ISODD(A383),EOMONTH(EDATE(Schedule!fpdate,(A383-1)/2),0),EDATE(DATE(YEAR(Schedule!fpdate),MONTH(Schedule!fpdate)+1,15),(A383-1)/2)),IF(DAY(Schedule!fpdate)=15,IF(ISODD(A383),EDATE(Schedule!fpdate,(A383-1)/2),EOMONTH(EDATE(Schedule!fpdate,(A383-1)/2),0)),IF(DAY(Schedule!fpdate)&lt;=14,IF(ISODD(A383),EDATE(Schedule!fpdate,(A383-1)/2),EDATE(MIN(Schedule!fpdate+15,EOMONTH(Schedule!fpdate,0)),(A383-1)/2)),EDATE(IF(ISODD(A383),Schedule!fpdate,Schedule!fpdate-15),A383/2))))),IF(A383=1,Schedule!fpdate,EDATE(Schedule!fpdate,Schedule!months_per_period*(A383-1)))))))</f>
        <v/>
      </c>
      <c r="C383" s="55" t="str">
        <f>IF(A383="","",IF(Schedule!roundOpt,IF(OR(A383=Schedule!nper,Schedule!payment&gt;ROUND((1+Schedule!rate)*H382,2)),ROUND((1+Schedule!rate)*H382,2),Schedule!payment),IF(OR(A383=Schedule!nper,Schedule!payment&gt;(1+Schedule!rate)*H382),(1+Schedule!rate)*H382,Schedule!payment)))</f>
        <v/>
      </c>
      <c r="D383" s="58"/>
      <c r="E383" s="57"/>
      <c r="F383" s="57" t="str">
        <f>IF(A383="","",IF(AND(A383=1,Schedule!pmtType=1),0,IF(Schedule!roundOpt,ROUND(Schedule!rate*H382,2),Schedule!rate*H382)))</f>
        <v/>
      </c>
      <c r="G383" s="57" t="str">
        <f t="shared" si="7"/>
        <v/>
      </c>
      <c r="H383" s="57" t="str">
        <f t="shared" si="8"/>
        <v/>
      </c>
    </row>
    <row r="384" ht="12.75" customHeight="1">
      <c r="A384" s="53" t="str">
        <f>IF(H383="","",IF(Schedule!roundOpt,IF(OR(A383&gt;=Schedule!nper,ROUND(H383,2)&lt;=0),"",A383+1),IF(OR(A383&gt;=Schedule!nper,H383&lt;=0),"",A383+1)))</f>
        <v/>
      </c>
      <c r="B384" s="54" t="str">
        <f>IF(A384="","",IF(Schedule!periods_per_year=26,IF(A384=1,Schedule!fpdate,B383+14),IF(Schedule!periods_per_year=52,IF(A384=1,Schedule!fpdate,B383+7),IF(Schedule!periods_per_year=24,IF(A384=1,Schedule!fpdate,IF(Schedule!fpdate=EOMONTH(Schedule!fpdate,0),IF(ISODD(A384),EOMONTH(EDATE(Schedule!fpdate,(A384-1)/2),0),EDATE(DATE(YEAR(Schedule!fpdate),MONTH(Schedule!fpdate)+1,15),(A384-1)/2)),IF(DAY(Schedule!fpdate)=15,IF(ISODD(A384),EDATE(Schedule!fpdate,(A384-1)/2),EOMONTH(EDATE(Schedule!fpdate,(A384-1)/2),0)),IF(DAY(Schedule!fpdate)&lt;=14,IF(ISODD(A384),EDATE(Schedule!fpdate,(A384-1)/2),EDATE(MIN(Schedule!fpdate+15,EOMONTH(Schedule!fpdate,0)),(A384-1)/2)),EDATE(IF(ISODD(A384),Schedule!fpdate,Schedule!fpdate-15),A384/2))))),IF(A384=1,Schedule!fpdate,EDATE(Schedule!fpdate,Schedule!months_per_period*(A384-1)))))))</f>
        <v/>
      </c>
      <c r="C384" s="55" t="str">
        <f>IF(A384="","",IF(Schedule!roundOpt,IF(OR(A384=Schedule!nper,Schedule!payment&gt;ROUND((1+Schedule!rate)*H383,2)),ROUND((1+Schedule!rate)*H383,2),Schedule!payment),IF(OR(A384=Schedule!nper,Schedule!payment&gt;(1+Schedule!rate)*H383),(1+Schedule!rate)*H383,Schedule!payment)))</f>
        <v/>
      </c>
      <c r="D384" s="58"/>
      <c r="E384" s="57"/>
      <c r="F384" s="57" t="str">
        <f>IF(A384="","",IF(AND(A384=1,Schedule!pmtType=1),0,IF(Schedule!roundOpt,ROUND(Schedule!rate*H383,2),Schedule!rate*H383)))</f>
        <v/>
      </c>
      <c r="G384" s="57" t="str">
        <f t="shared" si="7"/>
        <v/>
      </c>
      <c r="H384" s="57" t="str">
        <f t="shared" si="8"/>
        <v/>
      </c>
    </row>
    <row r="385" ht="12.75" customHeight="1">
      <c r="A385" s="53" t="str">
        <f>IF(H384="","",IF(Schedule!roundOpt,IF(OR(A384&gt;=Schedule!nper,ROUND(H384,2)&lt;=0),"",A384+1),IF(OR(A384&gt;=Schedule!nper,H384&lt;=0),"",A384+1)))</f>
        <v/>
      </c>
      <c r="B385" s="54" t="str">
        <f>IF(A385="","",IF(Schedule!periods_per_year=26,IF(A385=1,Schedule!fpdate,B384+14),IF(Schedule!periods_per_year=52,IF(A385=1,Schedule!fpdate,B384+7),IF(Schedule!periods_per_year=24,IF(A385=1,Schedule!fpdate,IF(Schedule!fpdate=EOMONTH(Schedule!fpdate,0),IF(ISODD(A385),EOMONTH(EDATE(Schedule!fpdate,(A385-1)/2),0),EDATE(DATE(YEAR(Schedule!fpdate),MONTH(Schedule!fpdate)+1,15),(A385-1)/2)),IF(DAY(Schedule!fpdate)=15,IF(ISODD(A385),EDATE(Schedule!fpdate,(A385-1)/2),EOMONTH(EDATE(Schedule!fpdate,(A385-1)/2),0)),IF(DAY(Schedule!fpdate)&lt;=14,IF(ISODD(A385),EDATE(Schedule!fpdate,(A385-1)/2),EDATE(MIN(Schedule!fpdate+15,EOMONTH(Schedule!fpdate,0)),(A385-1)/2)),EDATE(IF(ISODD(A385),Schedule!fpdate,Schedule!fpdate-15),A385/2))))),IF(A385=1,Schedule!fpdate,EDATE(Schedule!fpdate,Schedule!months_per_period*(A385-1)))))))</f>
        <v/>
      </c>
      <c r="C385" s="55" t="str">
        <f>IF(A385="","",IF(Schedule!roundOpt,IF(OR(A385=Schedule!nper,Schedule!payment&gt;ROUND((1+Schedule!rate)*H384,2)),ROUND((1+Schedule!rate)*H384,2),Schedule!payment),IF(OR(A385=Schedule!nper,Schedule!payment&gt;(1+Schedule!rate)*H384),(1+Schedule!rate)*H384,Schedule!payment)))</f>
        <v/>
      </c>
      <c r="D385" s="58"/>
      <c r="E385" s="57"/>
      <c r="F385" s="57" t="str">
        <f>IF(A385="","",IF(AND(A385=1,Schedule!pmtType=1),0,IF(Schedule!roundOpt,ROUND(Schedule!rate*H384,2),Schedule!rate*H384)))</f>
        <v/>
      </c>
      <c r="G385" s="57" t="str">
        <f t="shared" si="7"/>
        <v/>
      </c>
      <c r="H385" s="57" t="str">
        <f t="shared" si="8"/>
        <v/>
      </c>
    </row>
    <row r="386" ht="12.75" customHeight="1">
      <c r="A386" s="53" t="str">
        <f>IF(H385="","",IF(Schedule!roundOpt,IF(OR(A385&gt;=Schedule!nper,ROUND(H385,2)&lt;=0),"",A385+1),IF(OR(A385&gt;=Schedule!nper,H385&lt;=0),"",A385+1)))</f>
        <v/>
      </c>
      <c r="B386" s="54" t="str">
        <f>IF(A386="","",IF(Schedule!periods_per_year=26,IF(A386=1,Schedule!fpdate,B385+14),IF(Schedule!periods_per_year=52,IF(A386=1,Schedule!fpdate,B385+7),IF(Schedule!periods_per_year=24,IF(A386=1,Schedule!fpdate,IF(Schedule!fpdate=EOMONTH(Schedule!fpdate,0),IF(ISODD(A386),EOMONTH(EDATE(Schedule!fpdate,(A386-1)/2),0),EDATE(DATE(YEAR(Schedule!fpdate),MONTH(Schedule!fpdate)+1,15),(A386-1)/2)),IF(DAY(Schedule!fpdate)=15,IF(ISODD(A386),EDATE(Schedule!fpdate,(A386-1)/2),EOMONTH(EDATE(Schedule!fpdate,(A386-1)/2),0)),IF(DAY(Schedule!fpdate)&lt;=14,IF(ISODD(A386),EDATE(Schedule!fpdate,(A386-1)/2),EDATE(MIN(Schedule!fpdate+15,EOMONTH(Schedule!fpdate,0)),(A386-1)/2)),EDATE(IF(ISODD(A386),Schedule!fpdate,Schedule!fpdate-15),A386/2))))),IF(A386=1,Schedule!fpdate,EDATE(Schedule!fpdate,Schedule!months_per_period*(A386-1)))))))</f>
        <v/>
      </c>
      <c r="C386" s="55" t="str">
        <f>IF(A386="","",IF(Schedule!roundOpt,IF(OR(A386=Schedule!nper,Schedule!payment&gt;ROUND((1+Schedule!rate)*H385,2)),ROUND((1+Schedule!rate)*H385,2),Schedule!payment),IF(OR(A386=Schedule!nper,Schedule!payment&gt;(1+Schedule!rate)*H385),(1+Schedule!rate)*H385,Schedule!payment)))</f>
        <v/>
      </c>
      <c r="D386" s="58"/>
      <c r="E386" s="57"/>
      <c r="F386" s="57" t="str">
        <f>IF(A386="","",IF(AND(A386=1,Schedule!pmtType=1),0,IF(Schedule!roundOpt,ROUND(Schedule!rate*H385,2),Schedule!rate*H385)))</f>
        <v/>
      </c>
      <c r="G386" s="57" t="str">
        <f t="shared" si="7"/>
        <v/>
      </c>
      <c r="H386" s="57" t="str">
        <f t="shared" si="8"/>
        <v/>
      </c>
    </row>
    <row r="387" ht="12.75" customHeight="1">
      <c r="A387" s="53" t="str">
        <f>IF(H386="","",IF(Schedule!roundOpt,IF(OR(A386&gt;=Schedule!nper,ROUND(H386,2)&lt;=0),"",A386+1),IF(OR(A386&gt;=Schedule!nper,H386&lt;=0),"",A386+1)))</f>
        <v/>
      </c>
      <c r="B387" s="54" t="str">
        <f>IF(A387="","",IF(Schedule!periods_per_year=26,IF(A387=1,Schedule!fpdate,B386+14),IF(Schedule!periods_per_year=52,IF(A387=1,Schedule!fpdate,B386+7),IF(Schedule!periods_per_year=24,IF(A387=1,Schedule!fpdate,IF(Schedule!fpdate=EOMONTH(Schedule!fpdate,0),IF(ISODD(A387),EOMONTH(EDATE(Schedule!fpdate,(A387-1)/2),0),EDATE(DATE(YEAR(Schedule!fpdate),MONTH(Schedule!fpdate)+1,15),(A387-1)/2)),IF(DAY(Schedule!fpdate)=15,IF(ISODD(A387),EDATE(Schedule!fpdate,(A387-1)/2),EOMONTH(EDATE(Schedule!fpdate,(A387-1)/2),0)),IF(DAY(Schedule!fpdate)&lt;=14,IF(ISODD(A387),EDATE(Schedule!fpdate,(A387-1)/2),EDATE(MIN(Schedule!fpdate+15,EOMONTH(Schedule!fpdate,0)),(A387-1)/2)),EDATE(IF(ISODD(A387),Schedule!fpdate,Schedule!fpdate-15),A387/2))))),IF(A387=1,Schedule!fpdate,EDATE(Schedule!fpdate,Schedule!months_per_period*(A387-1)))))))</f>
        <v/>
      </c>
      <c r="C387" s="55" t="str">
        <f>IF(A387="","",IF(Schedule!roundOpt,IF(OR(A387=Schedule!nper,Schedule!payment&gt;ROUND((1+Schedule!rate)*H386,2)),ROUND((1+Schedule!rate)*H386,2),Schedule!payment),IF(OR(A387=Schedule!nper,Schedule!payment&gt;(1+Schedule!rate)*H386),(1+Schedule!rate)*H386,Schedule!payment)))</f>
        <v/>
      </c>
      <c r="D387" s="58"/>
      <c r="E387" s="57"/>
      <c r="F387" s="57" t="str">
        <f>IF(A387="","",IF(AND(A387=1,Schedule!pmtType=1),0,IF(Schedule!roundOpt,ROUND(Schedule!rate*H386,2),Schedule!rate*H386)))</f>
        <v/>
      </c>
      <c r="G387" s="57" t="str">
        <f t="shared" si="7"/>
        <v/>
      </c>
      <c r="H387" s="57" t="str">
        <f t="shared" si="8"/>
        <v/>
      </c>
    </row>
    <row r="388" ht="12.75" customHeight="1">
      <c r="A388" s="53" t="str">
        <f>IF(H387="","",IF(Schedule!roundOpt,IF(OR(A387&gt;=Schedule!nper,ROUND(H387,2)&lt;=0),"",A387+1),IF(OR(A387&gt;=Schedule!nper,H387&lt;=0),"",A387+1)))</f>
        <v/>
      </c>
      <c r="B388" s="54" t="str">
        <f>IF(A388="","",IF(Schedule!periods_per_year=26,IF(A388=1,Schedule!fpdate,B387+14),IF(Schedule!periods_per_year=52,IF(A388=1,Schedule!fpdate,B387+7),IF(Schedule!periods_per_year=24,IF(A388=1,Schedule!fpdate,IF(Schedule!fpdate=EOMONTH(Schedule!fpdate,0),IF(ISODD(A388),EOMONTH(EDATE(Schedule!fpdate,(A388-1)/2),0),EDATE(DATE(YEAR(Schedule!fpdate),MONTH(Schedule!fpdate)+1,15),(A388-1)/2)),IF(DAY(Schedule!fpdate)=15,IF(ISODD(A388),EDATE(Schedule!fpdate,(A388-1)/2),EOMONTH(EDATE(Schedule!fpdate,(A388-1)/2),0)),IF(DAY(Schedule!fpdate)&lt;=14,IF(ISODD(A388),EDATE(Schedule!fpdate,(A388-1)/2),EDATE(MIN(Schedule!fpdate+15,EOMONTH(Schedule!fpdate,0)),(A388-1)/2)),EDATE(IF(ISODD(A388),Schedule!fpdate,Schedule!fpdate-15),A388/2))))),IF(A388=1,Schedule!fpdate,EDATE(Schedule!fpdate,Schedule!months_per_period*(A388-1)))))))</f>
        <v/>
      </c>
      <c r="C388" s="55" t="str">
        <f>IF(A388="","",IF(Schedule!roundOpt,IF(OR(A388=Schedule!nper,Schedule!payment&gt;ROUND((1+Schedule!rate)*H387,2)),ROUND((1+Schedule!rate)*H387,2),Schedule!payment),IF(OR(A388=Schedule!nper,Schedule!payment&gt;(1+Schedule!rate)*H387),(1+Schedule!rate)*H387,Schedule!payment)))</f>
        <v/>
      </c>
      <c r="D388" s="58"/>
      <c r="E388" s="57"/>
      <c r="F388" s="57" t="str">
        <f>IF(A388="","",IF(AND(A388=1,Schedule!pmtType=1),0,IF(Schedule!roundOpt,ROUND(Schedule!rate*H387,2),Schedule!rate*H387)))</f>
        <v/>
      </c>
      <c r="G388" s="57" t="str">
        <f t="shared" si="7"/>
        <v/>
      </c>
      <c r="H388" s="57" t="str">
        <f t="shared" si="8"/>
        <v/>
      </c>
    </row>
    <row r="389" ht="12.75" customHeight="1">
      <c r="A389" s="53" t="str">
        <f>IF(H388="","",IF(Schedule!roundOpt,IF(OR(A388&gt;=Schedule!nper,ROUND(H388,2)&lt;=0),"",A388+1),IF(OR(A388&gt;=Schedule!nper,H388&lt;=0),"",A388+1)))</f>
        <v/>
      </c>
      <c r="B389" s="54" t="str">
        <f>IF(A389="","",IF(Schedule!periods_per_year=26,IF(A389=1,Schedule!fpdate,B388+14),IF(Schedule!periods_per_year=52,IF(A389=1,Schedule!fpdate,B388+7),IF(Schedule!periods_per_year=24,IF(A389=1,Schedule!fpdate,IF(Schedule!fpdate=EOMONTH(Schedule!fpdate,0),IF(ISODD(A389),EOMONTH(EDATE(Schedule!fpdate,(A389-1)/2),0),EDATE(DATE(YEAR(Schedule!fpdate),MONTH(Schedule!fpdate)+1,15),(A389-1)/2)),IF(DAY(Schedule!fpdate)=15,IF(ISODD(A389),EDATE(Schedule!fpdate,(A389-1)/2),EOMONTH(EDATE(Schedule!fpdate,(A389-1)/2),0)),IF(DAY(Schedule!fpdate)&lt;=14,IF(ISODD(A389),EDATE(Schedule!fpdate,(A389-1)/2),EDATE(MIN(Schedule!fpdate+15,EOMONTH(Schedule!fpdate,0)),(A389-1)/2)),EDATE(IF(ISODD(A389),Schedule!fpdate,Schedule!fpdate-15),A389/2))))),IF(A389=1,Schedule!fpdate,EDATE(Schedule!fpdate,Schedule!months_per_period*(A389-1)))))))</f>
        <v/>
      </c>
      <c r="C389" s="55" t="str">
        <f>IF(A389="","",IF(Schedule!roundOpt,IF(OR(A389=Schedule!nper,Schedule!payment&gt;ROUND((1+Schedule!rate)*H388,2)),ROUND((1+Schedule!rate)*H388,2),Schedule!payment),IF(OR(A389=Schedule!nper,Schedule!payment&gt;(1+Schedule!rate)*H388),(1+Schedule!rate)*H388,Schedule!payment)))</f>
        <v/>
      </c>
      <c r="D389" s="58"/>
      <c r="E389" s="57"/>
      <c r="F389" s="57" t="str">
        <f>IF(A389="","",IF(AND(A389=1,Schedule!pmtType=1),0,IF(Schedule!roundOpt,ROUND(Schedule!rate*H388,2),Schedule!rate*H388)))</f>
        <v/>
      </c>
      <c r="G389" s="57" t="str">
        <f t="shared" si="7"/>
        <v/>
      </c>
      <c r="H389" s="57" t="str">
        <f t="shared" si="8"/>
        <v/>
      </c>
    </row>
    <row r="390" ht="12.75" customHeight="1">
      <c r="A390" s="53" t="str">
        <f>IF(H389="","",IF(Schedule!roundOpt,IF(OR(A389&gt;=Schedule!nper,ROUND(H389,2)&lt;=0),"",A389+1),IF(OR(A389&gt;=Schedule!nper,H389&lt;=0),"",A389+1)))</f>
        <v/>
      </c>
      <c r="B390" s="54" t="str">
        <f>IF(A390="","",IF(Schedule!periods_per_year=26,IF(A390=1,Schedule!fpdate,B389+14),IF(Schedule!periods_per_year=52,IF(A390=1,Schedule!fpdate,B389+7),IF(Schedule!periods_per_year=24,IF(A390=1,Schedule!fpdate,IF(Schedule!fpdate=EOMONTH(Schedule!fpdate,0),IF(ISODD(A390),EOMONTH(EDATE(Schedule!fpdate,(A390-1)/2),0),EDATE(DATE(YEAR(Schedule!fpdate),MONTH(Schedule!fpdate)+1,15),(A390-1)/2)),IF(DAY(Schedule!fpdate)=15,IF(ISODD(A390),EDATE(Schedule!fpdate,(A390-1)/2),EOMONTH(EDATE(Schedule!fpdate,(A390-1)/2),0)),IF(DAY(Schedule!fpdate)&lt;=14,IF(ISODD(A390),EDATE(Schedule!fpdate,(A390-1)/2),EDATE(MIN(Schedule!fpdate+15,EOMONTH(Schedule!fpdate,0)),(A390-1)/2)),EDATE(IF(ISODD(A390),Schedule!fpdate,Schedule!fpdate-15),A390/2))))),IF(A390=1,Schedule!fpdate,EDATE(Schedule!fpdate,Schedule!months_per_period*(A390-1)))))))</f>
        <v/>
      </c>
      <c r="C390" s="55" t="str">
        <f>IF(A390="","",IF(Schedule!roundOpt,IF(OR(A390=Schedule!nper,Schedule!payment&gt;ROUND((1+Schedule!rate)*H389,2)),ROUND((1+Schedule!rate)*H389,2),Schedule!payment),IF(OR(A390=Schedule!nper,Schedule!payment&gt;(1+Schedule!rate)*H389),(1+Schedule!rate)*H389,Schedule!payment)))</f>
        <v/>
      </c>
      <c r="D390" s="58"/>
      <c r="E390" s="57"/>
      <c r="F390" s="57" t="str">
        <f>IF(A390="","",IF(AND(A390=1,Schedule!pmtType=1),0,IF(Schedule!roundOpt,ROUND(Schedule!rate*H389,2),Schedule!rate*H389)))</f>
        <v/>
      </c>
      <c r="G390" s="57" t="str">
        <f t="shared" si="7"/>
        <v/>
      </c>
      <c r="H390" s="57" t="str">
        <f t="shared" si="8"/>
        <v/>
      </c>
    </row>
    <row r="391" ht="12.75" customHeight="1">
      <c r="A391" s="53" t="str">
        <f>IF(H390="","",IF(Schedule!roundOpt,IF(OR(A390&gt;=Schedule!nper,ROUND(H390,2)&lt;=0),"",A390+1),IF(OR(A390&gt;=Schedule!nper,H390&lt;=0),"",A390+1)))</f>
        <v/>
      </c>
      <c r="B391" s="54" t="str">
        <f>IF(A391="","",IF(Schedule!periods_per_year=26,IF(A391=1,Schedule!fpdate,B390+14),IF(Schedule!periods_per_year=52,IF(A391=1,Schedule!fpdate,B390+7),IF(Schedule!periods_per_year=24,IF(A391=1,Schedule!fpdate,IF(Schedule!fpdate=EOMONTH(Schedule!fpdate,0),IF(ISODD(A391),EOMONTH(EDATE(Schedule!fpdate,(A391-1)/2),0),EDATE(DATE(YEAR(Schedule!fpdate),MONTH(Schedule!fpdate)+1,15),(A391-1)/2)),IF(DAY(Schedule!fpdate)=15,IF(ISODD(A391),EDATE(Schedule!fpdate,(A391-1)/2),EOMONTH(EDATE(Schedule!fpdate,(A391-1)/2),0)),IF(DAY(Schedule!fpdate)&lt;=14,IF(ISODD(A391),EDATE(Schedule!fpdate,(A391-1)/2),EDATE(MIN(Schedule!fpdate+15,EOMONTH(Schedule!fpdate,0)),(A391-1)/2)),EDATE(IF(ISODD(A391),Schedule!fpdate,Schedule!fpdate-15),A391/2))))),IF(A391=1,Schedule!fpdate,EDATE(Schedule!fpdate,Schedule!months_per_period*(A391-1)))))))</f>
        <v/>
      </c>
      <c r="C391" s="55" t="str">
        <f>IF(A391="","",IF(Schedule!roundOpt,IF(OR(A391=Schedule!nper,Schedule!payment&gt;ROUND((1+Schedule!rate)*H390,2)),ROUND((1+Schedule!rate)*H390,2),Schedule!payment),IF(OR(A391=Schedule!nper,Schedule!payment&gt;(1+Schedule!rate)*H390),(1+Schedule!rate)*H390,Schedule!payment)))</f>
        <v/>
      </c>
      <c r="D391" s="58"/>
      <c r="E391" s="57"/>
      <c r="F391" s="57" t="str">
        <f>IF(A391="","",IF(AND(A391=1,Schedule!pmtType=1),0,IF(Schedule!roundOpt,ROUND(Schedule!rate*H390,2),Schedule!rate*H390)))</f>
        <v/>
      </c>
      <c r="G391" s="57" t="str">
        <f t="shared" si="7"/>
        <v/>
      </c>
      <c r="H391" s="57" t="str">
        <f t="shared" si="8"/>
        <v/>
      </c>
    </row>
    <row r="392" ht="12.75" customHeight="1">
      <c r="A392" s="53" t="str">
        <f>IF(H391="","",IF(Schedule!roundOpt,IF(OR(A391&gt;=Schedule!nper,ROUND(H391,2)&lt;=0),"",A391+1),IF(OR(A391&gt;=Schedule!nper,H391&lt;=0),"",A391+1)))</f>
        <v/>
      </c>
      <c r="B392" s="54" t="str">
        <f>IF(A392="","",IF(Schedule!periods_per_year=26,IF(A392=1,Schedule!fpdate,B391+14),IF(Schedule!periods_per_year=52,IF(A392=1,Schedule!fpdate,B391+7),IF(Schedule!periods_per_year=24,IF(A392=1,Schedule!fpdate,IF(Schedule!fpdate=EOMONTH(Schedule!fpdate,0),IF(ISODD(A392),EOMONTH(EDATE(Schedule!fpdate,(A392-1)/2),0),EDATE(DATE(YEAR(Schedule!fpdate),MONTH(Schedule!fpdate)+1,15),(A392-1)/2)),IF(DAY(Schedule!fpdate)=15,IF(ISODD(A392),EDATE(Schedule!fpdate,(A392-1)/2),EOMONTH(EDATE(Schedule!fpdate,(A392-1)/2),0)),IF(DAY(Schedule!fpdate)&lt;=14,IF(ISODD(A392),EDATE(Schedule!fpdate,(A392-1)/2),EDATE(MIN(Schedule!fpdate+15,EOMONTH(Schedule!fpdate,0)),(A392-1)/2)),EDATE(IF(ISODD(A392),Schedule!fpdate,Schedule!fpdate-15),A392/2))))),IF(A392=1,Schedule!fpdate,EDATE(Schedule!fpdate,Schedule!months_per_period*(A392-1)))))))</f>
        <v/>
      </c>
      <c r="C392" s="55" t="str">
        <f>IF(A392="","",IF(Schedule!roundOpt,IF(OR(A392=Schedule!nper,Schedule!payment&gt;ROUND((1+Schedule!rate)*H391,2)),ROUND((1+Schedule!rate)*H391,2),Schedule!payment),IF(OR(A392=Schedule!nper,Schedule!payment&gt;(1+Schedule!rate)*H391),(1+Schedule!rate)*H391,Schedule!payment)))</f>
        <v/>
      </c>
      <c r="D392" s="58"/>
      <c r="E392" s="57"/>
      <c r="F392" s="57" t="str">
        <f>IF(A392="","",IF(AND(A392=1,Schedule!pmtType=1),0,IF(Schedule!roundOpt,ROUND(Schedule!rate*H391,2),Schedule!rate*H391)))</f>
        <v/>
      </c>
      <c r="G392" s="57" t="str">
        <f t="shared" si="7"/>
        <v/>
      </c>
      <c r="H392" s="57" t="str">
        <f t="shared" si="8"/>
        <v/>
      </c>
    </row>
    <row r="393" ht="12.75" customHeight="1">
      <c r="A393" s="53" t="str">
        <f>IF(H392="","",IF(Schedule!roundOpt,IF(OR(A392&gt;=Schedule!nper,ROUND(H392,2)&lt;=0),"",A392+1),IF(OR(A392&gt;=Schedule!nper,H392&lt;=0),"",A392+1)))</f>
        <v/>
      </c>
      <c r="B393" s="54" t="str">
        <f>IF(A393="","",IF(Schedule!periods_per_year=26,IF(A393=1,Schedule!fpdate,B392+14),IF(Schedule!periods_per_year=52,IF(A393=1,Schedule!fpdate,B392+7),IF(Schedule!periods_per_year=24,IF(A393=1,Schedule!fpdate,IF(Schedule!fpdate=EOMONTH(Schedule!fpdate,0),IF(ISODD(A393),EOMONTH(EDATE(Schedule!fpdate,(A393-1)/2),0),EDATE(DATE(YEAR(Schedule!fpdate),MONTH(Schedule!fpdate)+1,15),(A393-1)/2)),IF(DAY(Schedule!fpdate)=15,IF(ISODD(A393),EDATE(Schedule!fpdate,(A393-1)/2),EOMONTH(EDATE(Schedule!fpdate,(A393-1)/2),0)),IF(DAY(Schedule!fpdate)&lt;=14,IF(ISODD(A393),EDATE(Schedule!fpdate,(A393-1)/2),EDATE(MIN(Schedule!fpdate+15,EOMONTH(Schedule!fpdate,0)),(A393-1)/2)),EDATE(IF(ISODD(A393),Schedule!fpdate,Schedule!fpdate-15),A393/2))))),IF(A393=1,Schedule!fpdate,EDATE(Schedule!fpdate,Schedule!months_per_period*(A393-1)))))))</f>
        <v/>
      </c>
      <c r="C393" s="55" t="str">
        <f>IF(A393="","",IF(Schedule!roundOpt,IF(OR(A393=Schedule!nper,Schedule!payment&gt;ROUND((1+Schedule!rate)*H392,2)),ROUND((1+Schedule!rate)*H392,2),Schedule!payment),IF(OR(A393=Schedule!nper,Schedule!payment&gt;(1+Schedule!rate)*H392),(1+Schedule!rate)*H392,Schedule!payment)))</f>
        <v/>
      </c>
      <c r="D393" s="58"/>
      <c r="E393" s="57"/>
      <c r="F393" s="57" t="str">
        <f>IF(A393="","",IF(AND(A393=1,Schedule!pmtType=1),0,IF(Schedule!roundOpt,ROUND(Schedule!rate*H392,2),Schedule!rate*H392)))</f>
        <v/>
      </c>
      <c r="G393" s="57" t="str">
        <f t="shared" si="7"/>
        <v/>
      </c>
      <c r="H393" s="57" t="str">
        <f t="shared" si="8"/>
        <v/>
      </c>
    </row>
    <row r="394" ht="12.75" customHeight="1">
      <c r="A394" s="53" t="str">
        <f>IF(H393="","",IF(Schedule!roundOpt,IF(OR(A393&gt;=Schedule!nper,ROUND(H393,2)&lt;=0),"",A393+1),IF(OR(A393&gt;=Schedule!nper,H393&lt;=0),"",A393+1)))</f>
        <v/>
      </c>
      <c r="B394" s="54" t="str">
        <f>IF(A394="","",IF(Schedule!periods_per_year=26,IF(A394=1,Schedule!fpdate,B393+14),IF(Schedule!periods_per_year=52,IF(A394=1,Schedule!fpdate,B393+7),IF(Schedule!periods_per_year=24,IF(A394=1,Schedule!fpdate,IF(Schedule!fpdate=EOMONTH(Schedule!fpdate,0),IF(ISODD(A394),EOMONTH(EDATE(Schedule!fpdate,(A394-1)/2),0),EDATE(DATE(YEAR(Schedule!fpdate),MONTH(Schedule!fpdate)+1,15),(A394-1)/2)),IF(DAY(Schedule!fpdate)=15,IF(ISODD(A394),EDATE(Schedule!fpdate,(A394-1)/2),EOMONTH(EDATE(Schedule!fpdate,(A394-1)/2),0)),IF(DAY(Schedule!fpdate)&lt;=14,IF(ISODD(A394),EDATE(Schedule!fpdate,(A394-1)/2),EDATE(MIN(Schedule!fpdate+15,EOMONTH(Schedule!fpdate,0)),(A394-1)/2)),EDATE(IF(ISODD(A394),Schedule!fpdate,Schedule!fpdate-15),A394/2))))),IF(A394=1,Schedule!fpdate,EDATE(Schedule!fpdate,Schedule!months_per_period*(A394-1)))))))</f>
        <v/>
      </c>
      <c r="C394" s="55" t="str">
        <f>IF(A394="","",IF(Schedule!roundOpt,IF(OR(A394=Schedule!nper,Schedule!payment&gt;ROUND((1+Schedule!rate)*H393,2)),ROUND((1+Schedule!rate)*H393,2),Schedule!payment),IF(OR(A394=Schedule!nper,Schedule!payment&gt;(1+Schedule!rate)*H393),(1+Schedule!rate)*H393,Schedule!payment)))</f>
        <v/>
      </c>
      <c r="D394" s="58"/>
      <c r="E394" s="57"/>
      <c r="F394" s="57" t="str">
        <f>IF(A394="","",IF(AND(A394=1,Schedule!pmtType=1),0,IF(Schedule!roundOpt,ROUND(Schedule!rate*H393,2),Schedule!rate*H393)))</f>
        <v/>
      </c>
      <c r="G394" s="57" t="str">
        <f t="shared" si="7"/>
        <v/>
      </c>
      <c r="H394" s="57" t="str">
        <f t="shared" si="8"/>
        <v/>
      </c>
    </row>
    <row r="395" ht="12.75" customHeight="1">
      <c r="A395" s="53" t="str">
        <f>IF(H394="","",IF(Schedule!roundOpt,IF(OR(A394&gt;=Schedule!nper,ROUND(H394,2)&lt;=0),"",A394+1),IF(OR(A394&gt;=Schedule!nper,H394&lt;=0),"",A394+1)))</f>
        <v/>
      </c>
      <c r="B395" s="54" t="str">
        <f>IF(A395="","",IF(Schedule!periods_per_year=26,IF(A395=1,Schedule!fpdate,B394+14),IF(Schedule!periods_per_year=52,IF(A395=1,Schedule!fpdate,B394+7),IF(Schedule!periods_per_year=24,IF(A395=1,Schedule!fpdate,IF(Schedule!fpdate=EOMONTH(Schedule!fpdate,0),IF(ISODD(A395),EOMONTH(EDATE(Schedule!fpdate,(A395-1)/2),0),EDATE(DATE(YEAR(Schedule!fpdate),MONTH(Schedule!fpdate)+1,15),(A395-1)/2)),IF(DAY(Schedule!fpdate)=15,IF(ISODD(A395),EDATE(Schedule!fpdate,(A395-1)/2),EOMONTH(EDATE(Schedule!fpdate,(A395-1)/2),0)),IF(DAY(Schedule!fpdate)&lt;=14,IF(ISODD(A395),EDATE(Schedule!fpdate,(A395-1)/2),EDATE(MIN(Schedule!fpdate+15,EOMONTH(Schedule!fpdate,0)),(A395-1)/2)),EDATE(IF(ISODD(A395),Schedule!fpdate,Schedule!fpdate-15),A395/2))))),IF(A395=1,Schedule!fpdate,EDATE(Schedule!fpdate,Schedule!months_per_period*(A395-1)))))))</f>
        <v/>
      </c>
      <c r="C395" s="55" t="str">
        <f>IF(A395="","",IF(Schedule!roundOpt,IF(OR(A395=Schedule!nper,Schedule!payment&gt;ROUND((1+Schedule!rate)*H394,2)),ROUND((1+Schedule!rate)*H394,2),Schedule!payment),IF(OR(A395=Schedule!nper,Schedule!payment&gt;(1+Schedule!rate)*H394),(1+Schedule!rate)*H394,Schedule!payment)))</f>
        <v/>
      </c>
      <c r="D395" s="58"/>
      <c r="E395" s="57"/>
      <c r="F395" s="57" t="str">
        <f>IF(A395="","",IF(AND(A395=1,Schedule!pmtType=1),0,IF(Schedule!roundOpt,ROUND(Schedule!rate*H394,2),Schedule!rate*H394)))</f>
        <v/>
      </c>
      <c r="G395" s="57" t="str">
        <f t="shared" si="7"/>
        <v/>
      </c>
      <c r="H395" s="57" t="str">
        <f t="shared" si="8"/>
        <v/>
      </c>
    </row>
    <row r="396" ht="12.75" customHeight="1">
      <c r="A396" s="53" t="str">
        <f>IF(H395="","",IF(Schedule!roundOpt,IF(OR(A395&gt;=Schedule!nper,ROUND(H395,2)&lt;=0),"",A395+1),IF(OR(A395&gt;=Schedule!nper,H395&lt;=0),"",A395+1)))</f>
        <v/>
      </c>
      <c r="B396" s="54" t="str">
        <f>IF(A396="","",IF(Schedule!periods_per_year=26,IF(A396=1,Schedule!fpdate,B395+14),IF(Schedule!periods_per_year=52,IF(A396=1,Schedule!fpdate,B395+7),IF(Schedule!periods_per_year=24,IF(A396=1,Schedule!fpdate,IF(Schedule!fpdate=EOMONTH(Schedule!fpdate,0),IF(ISODD(A396),EOMONTH(EDATE(Schedule!fpdate,(A396-1)/2),0),EDATE(DATE(YEAR(Schedule!fpdate),MONTH(Schedule!fpdate)+1,15),(A396-1)/2)),IF(DAY(Schedule!fpdate)=15,IF(ISODD(A396),EDATE(Schedule!fpdate,(A396-1)/2),EOMONTH(EDATE(Schedule!fpdate,(A396-1)/2),0)),IF(DAY(Schedule!fpdate)&lt;=14,IF(ISODD(A396),EDATE(Schedule!fpdate,(A396-1)/2),EDATE(MIN(Schedule!fpdate+15,EOMONTH(Schedule!fpdate,0)),(A396-1)/2)),EDATE(IF(ISODD(A396),Schedule!fpdate,Schedule!fpdate-15),A396/2))))),IF(A396=1,Schedule!fpdate,EDATE(Schedule!fpdate,Schedule!months_per_period*(A396-1)))))))</f>
        <v/>
      </c>
      <c r="C396" s="55" t="str">
        <f>IF(A396="","",IF(Schedule!roundOpt,IF(OR(A396=Schedule!nper,Schedule!payment&gt;ROUND((1+Schedule!rate)*H395,2)),ROUND((1+Schedule!rate)*H395,2),Schedule!payment),IF(OR(A396=Schedule!nper,Schedule!payment&gt;(1+Schedule!rate)*H395),(1+Schedule!rate)*H395,Schedule!payment)))</f>
        <v/>
      </c>
      <c r="D396" s="58"/>
      <c r="E396" s="57"/>
      <c r="F396" s="57" t="str">
        <f>IF(A396="","",IF(AND(A396=1,Schedule!pmtType=1),0,IF(Schedule!roundOpt,ROUND(Schedule!rate*H395,2),Schedule!rate*H395)))</f>
        <v/>
      </c>
      <c r="G396" s="57" t="str">
        <f t="shared" si="7"/>
        <v/>
      </c>
      <c r="H396" s="57" t="str">
        <f t="shared" si="8"/>
        <v/>
      </c>
    </row>
    <row r="397" ht="12.75" customHeight="1">
      <c r="A397" s="53" t="str">
        <f>IF(H396="","",IF(Schedule!roundOpt,IF(OR(A396&gt;=Schedule!nper,ROUND(H396,2)&lt;=0),"",A396+1),IF(OR(A396&gt;=Schedule!nper,H396&lt;=0),"",A396+1)))</f>
        <v/>
      </c>
      <c r="B397" s="54" t="str">
        <f>IF(A397="","",IF(Schedule!periods_per_year=26,IF(A397=1,Schedule!fpdate,B396+14),IF(Schedule!periods_per_year=52,IF(A397=1,Schedule!fpdate,B396+7),IF(Schedule!periods_per_year=24,IF(A397=1,Schedule!fpdate,IF(Schedule!fpdate=EOMONTH(Schedule!fpdate,0),IF(ISODD(A397),EOMONTH(EDATE(Schedule!fpdate,(A397-1)/2),0),EDATE(DATE(YEAR(Schedule!fpdate),MONTH(Schedule!fpdate)+1,15),(A397-1)/2)),IF(DAY(Schedule!fpdate)=15,IF(ISODD(A397),EDATE(Schedule!fpdate,(A397-1)/2),EOMONTH(EDATE(Schedule!fpdate,(A397-1)/2),0)),IF(DAY(Schedule!fpdate)&lt;=14,IF(ISODD(A397),EDATE(Schedule!fpdate,(A397-1)/2),EDATE(MIN(Schedule!fpdate+15,EOMONTH(Schedule!fpdate,0)),(A397-1)/2)),EDATE(IF(ISODD(A397),Schedule!fpdate,Schedule!fpdate-15),A397/2))))),IF(A397=1,Schedule!fpdate,EDATE(Schedule!fpdate,Schedule!months_per_period*(A397-1)))))))</f>
        <v/>
      </c>
      <c r="C397" s="55" t="str">
        <f>IF(A397="","",IF(Schedule!roundOpt,IF(OR(A397=Schedule!nper,Schedule!payment&gt;ROUND((1+Schedule!rate)*H396,2)),ROUND((1+Schedule!rate)*H396,2),Schedule!payment),IF(OR(A397=Schedule!nper,Schedule!payment&gt;(1+Schedule!rate)*H396),(1+Schedule!rate)*H396,Schedule!payment)))</f>
        <v/>
      </c>
      <c r="D397" s="58"/>
      <c r="E397" s="57"/>
      <c r="F397" s="57" t="str">
        <f>IF(A397="","",IF(AND(A397=1,Schedule!pmtType=1),0,IF(Schedule!roundOpt,ROUND(Schedule!rate*H396,2),Schedule!rate*H396)))</f>
        <v/>
      </c>
      <c r="G397" s="57" t="str">
        <f t="shared" si="7"/>
        <v/>
      </c>
      <c r="H397" s="57" t="str">
        <f t="shared" si="8"/>
        <v/>
      </c>
    </row>
    <row r="398" ht="12.75" customHeight="1">
      <c r="A398" s="53" t="str">
        <f>IF(H397="","",IF(Schedule!roundOpt,IF(OR(A397&gt;=Schedule!nper,ROUND(H397,2)&lt;=0),"",A397+1),IF(OR(A397&gt;=Schedule!nper,H397&lt;=0),"",A397+1)))</f>
        <v/>
      </c>
      <c r="B398" s="54" t="str">
        <f>IF(A398="","",IF(Schedule!periods_per_year=26,IF(A398=1,Schedule!fpdate,B397+14),IF(Schedule!periods_per_year=52,IF(A398=1,Schedule!fpdate,B397+7),IF(Schedule!periods_per_year=24,IF(A398=1,Schedule!fpdate,IF(Schedule!fpdate=EOMONTH(Schedule!fpdate,0),IF(ISODD(A398),EOMONTH(EDATE(Schedule!fpdate,(A398-1)/2),0),EDATE(DATE(YEAR(Schedule!fpdate),MONTH(Schedule!fpdate)+1,15),(A398-1)/2)),IF(DAY(Schedule!fpdate)=15,IF(ISODD(A398),EDATE(Schedule!fpdate,(A398-1)/2),EOMONTH(EDATE(Schedule!fpdate,(A398-1)/2),0)),IF(DAY(Schedule!fpdate)&lt;=14,IF(ISODD(A398),EDATE(Schedule!fpdate,(A398-1)/2),EDATE(MIN(Schedule!fpdate+15,EOMONTH(Schedule!fpdate,0)),(A398-1)/2)),EDATE(IF(ISODD(A398),Schedule!fpdate,Schedule!fpdate-15),A398/2))))),IF(A398=1,Schedule!fpdate,EDATE(Schedule!fpdate,Schedule!months_per_period*(A398-1)))))))</f>
        <v/>
      </c>
      <c r="C398" s="55" t="str">
        <f>IF(A398="","",IF(Schedule!roundOpt,IF(OR(A398=Schedule!nper,Schedule!payment&gt;ROUND((1+Schedule!rate)*H397,2)),ROUND((1+Schedule!rate)*H397,2),Schedule!payment),IF(OR(A398=Schedule!nper,Schedule!payment&gt;(1+Schedule!rate)*H397),(1+Schedule!rate)*H397,Schedule!payment)))</f>
        <v/>
      </c>
      <c r="D398" s="58"/>
      <c r="E398" s="57"/>
      <c r="F398" s="57" t="str">
        <f>IF(A398="","",IF(AND(A398=1,Schedule!pmtType=1),0,IF(Schedule!roundOpt,ROUND(Schedule!rate*H397,2),Schedule!rate*H397)))</f>
        <v/>
      </c>
      <c r="G398" s="57" t="str">
        <f t="shared" si="7"/>
        <v/>
      </c>
      <c r="H398" s="57" t="str">
        <f t="shared" si="8"/>
        <v/>
      </c>
    </row>
    <row r="399" ht="12.75" customHeight="1">
      <c r="A399" s="53" t="str">
        <f>IF(H398="","",IF(Schedule!roundOpt,IF(OR(A398&gt;=Schedule!nper,ROUND(H398,2)&lt;=0),"",A398+1),IF(OR(A398&gt;=Schedule!nper,H398&lt;=0),"",A398+1)))</f>
        <v/>
      </c>
      <c r="B399" s="54" t="str">
        <f>IF(A399="","",IF(Schedule!periods_per_year=26,IF(A399=1,Schedule!fpdate,B398+14),IF(Schedule!periods_per_year=52,IF(A399=1,Schedule!fpdate,B398+7),IF(Schedule!periods_per_year=24,IF(A399=1,Schedule!fpdate,IF(Schedule!fpdate=EOMONTH(Schedule!fpdate,0),IF(ISODD(A399),EOMONTH(EDATE(Schedule!fpdate,(A399-1)/2),0),EDATE(DATE(YEAR(Schedule!fpdate),MONTH(Schedule!fpdate)+1,15),(A399-1)/2)),IF(DAY(Schedule!fpdate)=15,IF(ISODD(A399),EDATE(Schedule!fpdate,(A399-1)/2),EOMONTH(EDATE(Schedule!fpdate,(A399-1)/2),0)),IF(DAY(Schedule!fpdate)&lt;=14,IF(ISODD(A399),EDATE(Schedule!fpdate,(A399-1)/2),EDATE(MIN(Schedule!fpdate+15,EOMONTH(Schedule!fpdate,0)),(A399-1)/2)),EDATE(IF(ISODD(A399),Schedule!fpdate,Schedule!fpdate-15),A399/2))))),IF(A399=1,Schedule!fpdate,EDATE(Schedule!fpdate,Schedule!months_per_period*(A399-1)))))))</f>
        <v/>
      </c>
      <c r="C399" s="55" t="str">
        <f>IF(A399="","",IF(Schedule!roundOpt,IF(OR(A399=Schedule!nper,Schedule!payment&gt;ROUND((1+Schedule!rate)*H398,2)),ROUND((1+Schedule!rate)*H398,2),Schedule!payment),IF(OR(A399=Schedule!nper,Schedule!payment&gt;(1+Schedule!rate)*H398),(1+Schedule!rate)*H398,Schedule!payment)))</f>
        <v/>
      </c>
      <c r="D399" s="58"/>
      <c r="E399" s="57"/>
      <c r="F399" s="57" t="str">
        <f>IF(A399="","",IF(AND(A399=1,Schedule!pmtType=1),0,IF(Schedule!roundOpt,ROUND(Schedule!rate*H398,2),Schedule!rate*H398)))</f>
        <v/>
      </c>
      <c r="G399" s="57" t="str">
        <f t="shared" si="7"/>
        <v/>
      </c>
      <c r="H399" s="57" t="str">
        <f t="shared" si="8"/>
        <v/>
      </c>
    </row>
    <row r="400" ht="12.75" customHeight="1">
      <c r="A400" s="53" t="str">
        <f>IF(H399="","",IF(Schedule!roundOpt,IF(OR(A399&gt;=Schedule!nper,ROUND(H399,2)&lt;=0),"",A399+1),IF(OR(A399&gt;=Schedule!nper,H399&lt;=0),"",A399+1)))</f>
        <v/>
      </c>
      <c r="B400" s="54" t="str">
        <f>IF(A400="","",IF(Schedule!periods_per_year=26,IF(A400=1,Schedule!fpdate,B399+14),IF(Schedule!periods_per_year=52,IF(A400=1,Schedule!fpdate,B399+7),IF(Schedule!periods_per_year=24,IF(A400=1,Schedule!fpdate,IF(Schedule!fpdate=EOMONTH(Schedule!fpdate,0),IF(ISODD(A400),EOMONTH(EDATE(Schedule!fpdate,(A400-1)/2),0),EDATE(DATE(YEAR(Schedule!fpdate),MONTH(Schedule!fpdate)+1,15),(A400-1)/2)),IF(DAY(Schedule!fpdate)=15,IF(ISODD(A400),EDATE(Schedule!fpdate,(A400-1)/2),EOMONTH(EDATE(Schedule!fpdate,(A400-1)/2),0)),IF(DAY(Schedule!fpdate)&lt;=14,IF(ISODD(A400),EDATE(Schedule!fpdate,(A400-1)/2),EDATE(MIN(Schedule!fpdate+15,EOMONTH(Schedule!fpdate,0)),(A400-1)/2)),EDATE(IF(ISODD(A400),Schedule!fpdate,Schedule!fpdate-15),A400/2))))),IF(A400=1,Schedule!fpdate,EDATE(Schedule!fpdate,Schedule!months_per_period*(A400-1)))))))</f>
        <v/>
      </c>
      <c r="C400" s="55" t="str">
        <f>IF(A400="","",IF(Schedule!roundOpt,IF(OR(A400=Schedule!nper,Schedule!payment&gt;ROUND((1+Schedule!rate)*H399,2)),ROUND((1+Schedule!rate)*H399,2),Schedule!payment),IF(OR(A400=Schedule!nper,Schedule!payment&gt;(1+Schedule!rate)*H399),(1+Schedule!rate)*H399,Schedule!payment)))</f>
        <v/>
      </c>
      <c r="D400" s="58"/>
      <c r="E400" s="57"/>
      <c r="F400" s="57" t="str">
        <f>IF(A400="","",IF(AND(A400=1,Schedule!pmtType=1),0,IF(Schedule!roundOpt,ROUND(Schedule!rate*H399,2),Schedule!rate*H399)))</f>
        <v/>
      </c>
      <c r="G400" s="57" t="str">
        <f t="shared" si="7"/>
        <v/>
      </c>
      <c r="H400" s="57" t="str">
        <f t="shared" si="8"/>
        <v/>
      </c>
    </row>
    <row r="401" ht="12.75" customHeight="1">
      <c r="A401" s="53" t="str">
        <f>IF(H400="","",IF(Schedule!roundOpt,IF(OR(A400&gt;=Schedule!nper,ROUND(H400,2)&lt;=0),"",A400+1),IF(OR(A400&gt;=Schedule!nper,H400&lt;=0),"",A400+1)))</f>
        <v/>
      </c>
      <c r="B401" s="54" t="str">
        <f>IF(A401="","",IF(Schedule!periods_per_year=26,IF(A401=1,Schedule!fpdate,B400+14),IF(Schedule!periods_per_year=52,IF(A401=1,Schedule!fpdate,B400+7),IF(Schedule!periods_per_year=24,IF(A401=1,Schedule!fpdate,IF(Schedule!fpdate=EOMONTH(Schedule!fpdate,0),IF(ISODD(A401),EOMONTH(EDATE(Schedule!fpdate,(A401-1)/2),0),EDATE(DATE(YEAR(Schedule!fpdate),MONTH(Schedule!fpdate)+1,15),(A401-1)/2)),IF(DAY(Schedule!fpdate)=15,IF(ISODD(A401),EDATE(Schedule!fpdate,(A401-1)/2),EOMONTH(EDATE(Schedule!fpdate,(A401-1)/2),0)),IF(DAY(Schedule!fpdate)&lt;=14,IF(ISODD(A401),EDATE(Schedule!fpdate,(A401-1)/2),EDATE(MIN(Schedule!fpdate+15,EOMONTH(Schedule!fpdate,0)),(A401-1)/2)),EDATE(IF(ISODD(A401),Schedule!fpdate,Schedule!fpdate-15),A401/2))))),IF(A401=1,Schedule!fpdate,EDATE(Schedule!fpdate,Schedule!months_per_period*(A401-1)))))))</f>
        <v/>
      </c>
      <c r="C401" s="55" t="str">
        <f>IF(A401="","",IF(Schedule!roundOpt,IF(OR(A401=Schedule!nper,Schedule!payment&gt;ROUND((1+Schedule!rate)*H400,2)),ROUND((1+Schedule!rate)*H400,2),Schedule!payment),IF(OR(A401=Schedule!nper,Schedule!payment&gt;(1+Schedule!rate)*H400),(1+Schedule!rate)*H400,Schedule!payment)))</f>
        <v/>
      </c>
      <c r="D401" s="58"/>
      <c r="E401" s="57"/>
      <c r="F401" s="57" t="str">
        <f>IF(A401="","",IF(AND(A401=1,Schedule!pmtType=1),0,IF(Schedule!roundOpt,ROUND(Schedule!rate*H400,2),Schedule!rate*H400)))</f>
        <v/>
      </c>
      <c r="G401" s="57" t="str">
        <f t="shared" si="7"/>
        <v/>
      </c>
      <c r="H401" s="57" t="str">
        <f t="shared" si="8"/>
        <v/>
      </c>
    </row>
    <row r="402" ht="12.75" customHeight="1">
      <c r="A402" s="53" t="str">
        <f>IF(H401="","",IF(Schedule!roundOpt,IF(OR(A401&gt;=Schedule!nper,ROUND(H401,2)&lt;=0),"",A401+1),IF(OR(A401&gt;=Schedule!nper,H401&lt;=0),"",A401+1)))</f>
        <v/>
      </c>
      <c r="B402" s="54" t="str">
        <f>IF(A402="","",IF(Schedule!periods_per_year=26,IF(A402=1,Schedule!fpdate,B401+14),IF(Schedule!periods_per_year=52,IF(A402=1,Schedule!fpdate,B401+7),IF(Schedule!periods_per_year=24,IF(A402=1,Schedule!fpdate,IF(Schedule!fpdate=EOMONTH(Schedule!fpdate,0),IF(ISODD(A402),EOMONTH(EDATE(Schedule!fpdate,(A402-1)/2),0),EDATE(DATE(YEAR(Schedule!fpdate),MONTH(Schedule!fpdate)+1,15),(A402-1)/2)),IF(DAY(Schedule!fpdate)=15,IF(ISODD(A402),EDATE(Schedule!fpdate,(A402-1)/2),EOMONTH(EDATE(Schedule!fpdate,(A402-1)/2),0)),IF(DAY(Schedule!fpdate)&lt;=14,IF(ISODD(A402),EDATE(Schedule!fpdate,(A402-1)/2),EDATE(MIN(Schedule!fpdate+15,EOMONTH(Schedule!fpdate,0)),(A402-1)/2)),EDATE(IF(ISODD(A402),Schedule!fpdate,Schedule!fpdate-15),A402/2))))),IF(A402=1,Schedule!fpdate,EDATE(Schedule!fpdate,Schedule!months_per_period*(A402-1)))))))</f>
        <v/>
      </c>
      <c r="C402" s="55" t="str">
        <f>IF(A402="","",IF(Schedule!roundOpt,IF(OR(A402=Schedule!nper,Schedule!payment&gt;ROUND((1+Schedule!rate)*H401,2)),ROUND((1+Schedule!rate)*H401,2),Schedule!payment),IF(OR(A402=Schedule!nper,Schedule!payment&gt;(1+Schedule!rate)*H401),(1+Schedule!rate)*H401,Schedule!payment)))</f>
        <v/>
      </c>
      <c r="D402" s="58"/>
      <c r="E402" s="57"/>
      <c r="F402" s="57" t="str">
        <f>IF(A402="","",IF(AND(A402=1,Schedule!pmtType=1),0,IF(Schedule!roundOpt,ROUND(Schedule!rate*H401,2),Schedule!rate*H401)))</f>
        <v/>
      </c>
      <c r="G402" s="57" t="str">
        <f t="shared" si="7"/>
        <v/>
      </c>
      <c r="H402" s="57" t="str">
        <f t="shared" si="8"/>
        <v/>
      </c>
    </row>
    <row r="403" ht="12.75" customHeight="1">
      <c r="A403" s="53" t="str">
        <f>IF(H402="","",IF(Schedule!roundOpt,IF(OR(A402&gt;=Schedule!nper,ROUND(H402,2)&lt;=0),"",A402+1),IF(OR(A402&gt;=Schedule!nper,H402&lt;=0),"",A402+1)))</f>
        <v/>
      </c>
      <c r="B403" s="54" t="str">
        <f>IF(A403="","",IF(Schedule!periods_per_year=26,IF(A403=1,Schedule!fpdate,B402+14),IF(Schedule!periods_per_year=52,IF(A403=1,Schedule!fpdate,B402+7),IF(Schedule!periods_per_year=24,IF(A403=1,Schedule!fpdate,IF(Schedule!fpdate=EOMONTH(Schedule!fpdate,0),IF(ISODD(A403),EOMONTH(EDATE(Schedule!fpdate,(A403-1)/2),0),EDATE(DATE(YEAR(Schedule!fpdate),MONTH(Schedule!fpdate)+1,15),(A403-1)/2)),IF(DAY(Schedule!fpdate)=15,IF(ISODD(A403),EDATE(Schedule!fpdate,(A403-1)/2),EOMONTH(EDATE(Schedule!fpdate,(A403-1)/2),0)),IF(DAY(Schedule!fpdate)&lt;=14,IF(ISODD(A403),EDATE(Schedule!fpdate,(A403-1)/2),EDATE(MIN(Schedule!fpdate+15,EOMONTH(Schedule!fpdate,0)),(A403-1)/2)),EDATE(IF(ISODD(A403),Schedule!fpdate,Schedule!fpdate-15),A403/2))))),IF(A403=1,Schedule!fpdate,EDATE(Schedule!fpdate,Schedule!months_per_period*(A403-1)))))))</f>
        <v/>
      </c>
      <c r="C403" s="55" t="str">
        <f>IF(A403="","",IF(Schedule!roundOpt,IF(OR(A403=Schedule!nper,Schedule!payment&gt;ROUND((1+Schedule!rate)*H402,2)),ROUND((1+Schedule!rate)*H402,2),Schedule!payment),IF(OR(A403=Schedule!nper,Schedule!payment&gt;(1+Schedule!rate)*H402),(1+Schedule!rate)*H402,Schedule!payment)))</f>
        <v/>
      </c>
      <c r="D403" s="58"/>
      <c r="E403" s="57"/>
      <c r="F403" s="57" t="str">
        <f>IF(A403="","",IF(AND(A403=1,Schedule!pmtType=1),0,IF(Schedule!roundOpt,ROUND(Schedule!rate*H402,2),Schedule!rate*H402)))</f>
        <v/>
      </c>
      <c r="G403" s="57" t="str">
        <f t="shared" si="7"/>
        <v/>
      </c>
      <c r="H403" s="57" t="str">
        <f t="shared" si="8"/>
        <v/>
      </c>
    </row>
    <row r="404" ht="12.75" customHeight="1">
      <c r="A404" s="53" t="str">
        <f>IF(H403="","",IF(Schedule!roundOpt,IF(OR(A403&gt;=Schedule!nper,ROUND(H403,2)&lt;=0),"",A403+1),IF(OR(A403&gt;=Schedule!nper,H403&lt;=0),"",A403+1)))</f>
        <v/>
      </c>
      <c r="B404" s="54" t="str">
        <f>IF(A404="","",IF(Schedule!periods_per_year=26,IF(A404=1,Schedule!fpdate,B403+14),IF(Schedule!periods_per_year=52,IF(A404=1,Schedule!fpdate,B403+7),IF(Schedule!periods_per_year=24,IF(A404=1,Schedule!fpdate,IF(Schedule!fpdate=EOMONTH(Schedule!fpdate,0),IF(ISODD(A404),EOMONTH(EDATE(Schedule!fpdate,(A404-1)/2),0),EDATE(DATE(YEAR(Schedule!fpdate),MONTH(Schedule!fpdate)+1,15),(A404-1)/2)),IF(DAY(Schedule!fpdate)=15,IF(ISODD(A404),EDATE(Schedule!fpdate,(A404-1)/2),EOMONTH(EDATE(Schedule!fpdate,(A404-1)/2),0)),IF(DAY(Schedule!fpdate)&lt;=14,IF(ISODD(A404),EDATE(Schedule!fpdate,(A404-1)/2),EDATE(MIN(Schedule!fpdate+15,EOMONTH(Schedule!fpdate,0)),(A404-1)/2)),EDATE(IF(ISODD(A404),Schedule!fpdate,Schedule!fpdate-15),A404/2))))),IF(A404=1,Schedule!fpdate,EDATE(Schedule!fpdate,Schedule!months_per_period*(A404-1)))))))</f>
        <v/>
      </c>
      <c r="C404" s="55" t="str">
        <f>IF(A404="","",IF(Schedule!roundOpt,IF(OR(A404=Schedule!nper,Schedule!payment&gt;ROUND((1+Schedule!rate)*H403,2)),ROUND((1+Schedule!rate)*H403,2),Schedule!payment),IF(OR(A404=Schedule!nper,Schedule!payment&gt;(1+Schedule!rate)*H403),(1+Schedule!rate)*H403,Schedule!payment)))</f>
        <v/>
      </c>
      <c r="D404" s="58"/>
      <c r="E404" s="57"/>
      <c r="F404" s="57" t="str">
        <f>IF(A404="","",IF(AND(A404=1,Schedule!pmtType=1),0,IF(Schedule!roundOpt,ROUND(Schedule!rate*H403,2),Schedule!rate*H403)))</f>
        <v/>
      </c>
      <c r="G404" s="57" t="str">
        <f t="shared" si="7"/>
        <v/>
      </c>
      <c r="H404" s="57" t="str">
        <f t="shared" si="8"/>
        <v/>
      </c>
    </row>
    <row r="405" ht="12.75" customHeight="1">
      <c r="A405" s="53" t="str">
        <f>IF(H404="","",IF(Schedule!roundOpt,IF(OR(A404&gt;=Schedule!nper,ROUND(H404,2)&lt;=0),"",A404+1),IF(OR(A404&gt;=Schedule!nper,H404&lt;=0),"",A404+1)))</f>
        <v/>
      </c>
      <c r="B405" s="54" t="str">
        <f>IF(A405="","",IF(Schedule!periods_per_year=26,IF(A405=1,Schedule!fpdate,B404+14),IF(Schedule!periods_per_year=52,IF(A405=1,Schedule!fpdate,B404+7),IF(Schedule!periods_per_year=24,IF(A405=1,Schedule!fpdate,IF(Schedule!fpdate=EOMONTH(Schedule!fpdate,0),IF(ISODD(A405),EOMONTH(EDATE(Schedule!fpdate,(A405-1)/2),0),EDATE(DATE(YEAR(Schedule!fpdate),MONTH(Schedule!fpdate)+1,15),(A405-1)/2)),IF(DAY(Schedule!fpdate)=15,IF(ISODD(A405),EDATE(Schedule!fpdate,(A405-1)/2),EOMONTH(EDATE(Schedule!fpdate,(A405-1)/2),0)),IF(DAY(Schedule!fpdate)&lt;=14,IF(ISODD(A405),EDATE(Schedule!fpdate,(A405-1)/2),EDATE(MIN(Schedule!fpdate+15,EOMONTH(Schedule!fpdate,0)),(A405-1)/2)),EDATE(IF(ISODD(A405),Schedule!fpdate,Schedule!fpdate-15),A405/2))))),IF(A405=1,Schedule!fpdate,EDATE(Schedule!fpdate,Schedule!months_per_period*(A405-1)))))))</f>
        <v/>
      </c>
      <c r="C405" s="55" t="str">
        <f>IF(A405="","",IF(Schedule!roundOpt,IF(OR(A405=Schedule!nper,Schedule!payment&gt;ROUND((1+Schedule!rate)*H404,2)),ROUND((1+Schedule!rate)*H404,2),Schedule!payment),IF(OR(A405=Schedule!nper,Schedule!payment&gt;(1+Schedule!rate)*H404),(1+Schedule!rate)*H404,Schedule!payment)))</f>
        <v/>
      </c>
      <c r="D405" s="58"/>
      <c r="E405" s="57"/>
      <c r="F405" s="57" t="str">
        <f>IF(A405="","",IF(AND(A405=1,Schedule!pmtType=1),0,IF(Schedule!roundOpt,ROUND(Schedule!rate*H404,2),Schedule!rate*H404)))</f>
        <v/>
      </c>
      <c r="G405" s="57" t="str">
        <f t="shared" si="7"/>
        <v/>
      </c>
      <c r="H405" s="57" t="str">
        <f t="shared" si="8"/>
        <v/>
      </c>
    </row>
    <row r="406" ht="12.75" customHeight="1">
      <c r="A406" s="53" t="str">
        <f>IF(H405="","",IF(Schedule!roundOpt,IF(OR(A405&gt;=Schedule!nper,ROUND(H405,2)&lt;=0),"",A405+1),IF(OR(A405&gt;=Schedule!nper,H405&lt;=0),"",A405+1)))</f>
        <v/>
      </c>
      <c r="B406" s="54" t="str">
        <f>IF(A406="","",IF(Schedule!periods_per_year=26,IF(A406=1,Schedule!fpdate,B405+14),IF(Schedule!periods_per_year=52,IF(A406=1,Schedule!fpdate,B405+7),IF(Schedule!periods_per_year=24,IF(A406=1,Schedule!fpdate,IF(Schedule!fpdate=EOMONTH(Schedule!fpdate,0),IF(ISODD(A406),EOMONTH(EDATE(Schedule!fpdate,(A406-1)/2),0),EDATE(DATE(YEAR(Schedule!fpdate),MONTH(Schedule!fpdate)+1,15),(A406-1)/2)),IF(DAY(Schedule!fpdate)=15,IF(ISODD(A406),EDATE(Schedule!fpdate,(A406-1)/2),EOMONTH(EDATE(Schedule!fpdate,(A406-1)/2),0)),IF(DAY(Schedule!fpdate)&lt;=14,IF(ISODD(A406),EDATE(Schedule!fpdate,(A406-1)/2),EDATE(MIN(Schedule!fpdate+15,EOMONTH(Schedule!fpdate,0)),(A406-1)/2)),EDATE(IF(ISODD(A406),Schedule!fpdate,Schedule!fpdate-15),A406/2))))),IF(A406=1,Schedule!fpdate,EDATE(Schedule!fpdate,Schedule!months_per_period*(A406-1)))))))</f>
        <v/>
      </c>
      <c r="C406" s="55" t="str">
        <f>IF(A406="","",IF(Schedule!roundOpt,IF(OR(A406=Schedule!nper,Schedule!payment&gt;ROUND((1+Schedule!rate)*H405,2)),ROUND((1+Schedule!rate)*H405,2),Schedule!payment),IF(OR(A406=Schedule!nper,Schedule!payment&gt;(1+Schedule!rate)*H405),(1+Schedule!rate)*H405,Schedule!payment)))</f>
        <v/>
      </c>
      <c r="D406" s="58"/>
      <c r="E406" s="57"/>
      <c r="F406" s="57" t="str">
        <f>IF(A406="","",IF(AND(A406=1,Schedule!pmtType=1),0,IF(Schedule!roundOpt,ROUND(Schedule!rate*H405,2),Schedule!rate*H405)))</f>
        <v/>
      </c>
      <c r="G406" s="57" t="str">
        <f t="shared" si="7"/>
        <v/>
      </c>
      <c r="H406" s="57" t="str">
        <f t="shared" si="8"/>
        <v/>
      </c>
    </row>
    <row r="407" ht="12.75" customHeight="1">
      <c r="A407" s="53" t="str">
        <f>IF(H406="","",IF(Schedule!roundOpt,IF(OR(A406&gt;=Schedule!nper,ROUND(H406,2)&lt;=0),"",A406+1),IF(OR(A406&gt;=Schedule!nper,H406&lt;=0),"",A406+1)))</f>
        <v/>
      </c>
      <c r="B407" s="54" t="str">
        <f>IF(A407="","",IF(Schedule!periods_per_year=26,IF(A407=1,Schedule!fpdate,B406+14),IF(Schedule!periods_per_year=52,IF(A407=1,Schedule!fpdate,B406+7),IF(Schedule!periods_per_year=24,IF(A407=1,Schedule!fpdate,IF(Schedule!fpdate=EOMONTH(Schedule!fpdate,0),IF(ISODD(A407),EOMONTH(EDATE(Schedule!fpdate,(A407-1)/2),0),EDATE(DATE(YEAR(Schedule!fpdate),MONTH(Schedule!fpdate)+1,15),(A407-1)/2)),IF(DAY(Schedule!fpdate)=15,IF(ISODD(A407),EDATE(Schedule!fpdate,(A407-1)/2),EOMONTH(EDATE(Schedule!fpdate,(A407-1)/2),0)),IF(DAY(Schedule!fpdate)&lt;=14,IF(ISODD(A407),EDATE(Schedule!fpdate,(A407-1)/2),EDATE(MIN(Schedule!fpdate+15,EOMONTH(Schedule!fpdate,0)),(A407-1)/2)),EDATE(IF(ISODD(A407),Schedule!fpdate,Schedule!fpdate-15),A407/2))))),IF(A407=1,Schedule!fpdate,EDATE(Schedule!fpdate,Schedule!months_per_period*(A407-1)))))))</f>
        <v/>
      </c>
      <c r="C407" s="55" t="str">
        <f>IF(A407="","",IF(Schedule!roundOpt,IF(OR(A407=Schedule!nper,Schedule!payment&gt;ROUND((1+Schedule!rate)*H406,2)),ROUND((1+Schedule!rate)*H406,2),Schedule!payment),IF(OR(A407=Schedule!nper,Schedule!payment&gt;(1+Schedule!rate)*H406),(1+Schedule!rate)*H406,Schedule!payment)))</f>
        <v/>
      </c>
      <c r="D407" s="58"/>
      <c r="E407" s="57"/>
      <c r="F407" s="57" t="str">
        <f>IF(A407="","",IF(AND(A407=1,Schedule!pmtType=1),0,IF(Schedule!roundOpt,ROUND(Schedule!rate*H406,2),Schedule!rate*H406)))</f>
        <v/>
      </c>
      <c r="G407" s="57" t="str">
        <f t="shared" si="7"/>
        <v/>
      </c>
      <c r="H407" s="57" t="str">
        <f t="shared" si="8"/>
        <v/>
      </c>
    </row>
    <row r="408" ht="12.75" customHeight="1">
      <c r="A408" s="53" t="str">
        <f>IF(H407="","",IF(Schedule!roundOpt,IF(OR(A407&gt;=Schedule!nper,ROUND(H407,2)&lt;=0),"",A407+1),IF(OR(A407&gt;=Schedule!nper,H407&lt;=0),"",A407+1)))</f>
        <v/>
      </c>
      <c r="B408" s="54" t="str">
        <f>IF(A408="","",IF(Schedule!periods_per_year=26,IF(A408=1,Schedule!fpdate,B407+14),IF(Schedule!periods_per_year=52,IF(A408=1,Schedule!fpdate,B407+7),IF(Schedule!periods_per_year=24,IF(A408=1,Schedule!fpdate,IF(Schedule!fpdate=EOMONTH(Schedule!fpdate,0),IF(ISODD(A408),EOMONTH(EDATE(Schedule!fpdate,(A408-1)/2),0),EDATE(DATE(YEAR(Schedule!fpdate),MONTH(Schedule!fpdate)+1,15),(A408-1)/2)),IF(DAY(Schedule!fpdate)=15,IF(ISODD(A408),EDATE(Schedule!fpdate,(A408-1)/2),EOMONTH(EDATE(Schedule!fpdate,(A408-1)/2),0)),IF(DAY(Schedule!fpdate)&lt;=14,IF(ISODD(A408),EDATE(Schedule!fpdate,(A408-1)/2),EDATE(MIN(Schedule!fpdate+15,EOMONTH(Schedule!fpdate,0)),(A408-1)/2)),EDATE(IF(ISODD(A408),Schedule!fpdate,Schedule!fpdate-15),A408/2))))),IF(A408=1,Schedule!fpdate,EDATE(Schedule!fpdate,Schedule!months_per_period*(A408-1)))))))</f>
        <v/>
      </c>
      <c r="C408" s="55" t="str">
        <f>IF(A408="","",IF(Schedule!roundOpt,IF(OR(A408=Schedule!nper,Schedule!payment&gt;ROUND((1+Schedule!rate)*H407,2)),ROUND((1+Schedule!rate)*H407,2),Schedule!payment),IF(OR(A408=Schedule!nper,Schedule!payment&gt;(1+Schedule!rate)*H407),(1+Schedule!rate)*H407,Schedule!payment)))</f>
        <v/>
      </c>
      <c r="D408" s="58"/>
      <c r="E408" s="57"/>
      <c r="F408" s="57" t="str">
        <f>IF(A408="","",IF(AND(A408=1,Schedule!pmtType=1),0,IF(Schedule!roundOpt,ROUND(Schedule!rate*H407,2),Schedule!rate*H407)))</f>
        <v/>
      </c>
      <c r="G408" s="57" t="str">
        <f t="shared" si="7"/>
        <v/>
      </c>
      <c r="H408" s="57" t="str">
        <f t="shared" si="8"/>
        <v/>
      </c>
    </row>
    <row r="409" ht="12.75" customHeight="1">
      <c r="A409" s="53" t="str">
        <f>IF(H408="","",IF(Schedule!roundOpt,IF(OR(A408&gt;=Schedule!nper,ROUND(H408,2)&lt;=0),"",A408+1),IF(OR(A408&gt;=Schedule!nper,H408&lt;=0),"",A408+1)))</f>
        <v/>
      </c>
      <c r="B409" s="54" t="str">
        <f>IF(A409="","",IF(Schedule!periods_per_year=26,IF(A409=1,Schedule!fpdate,B408+14),IF(Schedule!periods_per_year=52,IF(A409=1,Schedule!fpdate,B408+7),IF(Schedule!periods_per_year=24,IF(A409=1,Schedule!fpdate,IF(Schedule!fpdate=EOMONTH(Schedule!fpdate,0),IF(ISODD(A409),EOMONTH(EDATE(Schedule!fpdate,(A409-1)/2),0),EDATE(DATE(YEAR(Schedule!fpdate),MONTH(Schedule!fpdate)+1,15),(A409-1)/2)),IF(DAY(Schedule!fpdate)=15,IF(ISODD(A409),EDATE(Schedule!fpdate,(A409-1)/2),EOMONTH(EDATE(Schedule!fpdate,(A409-1)/2),0)),IF(DAY(Schedule!fpdate)&lt;=14,IF(ISODD(A409),EDATE(Schedule!fpdate,(A409-1)/2),EDATE(MIN(Schedule!fpdate+15,EOMONTH(Schedule!fpdate,0)),(A409-1)/2)),EDATE(IF(ISODD(A409),Schedule!fpdate,Schedule!fpdate-15),A409/2))))),IF(A409=1,Schedule!fpdate,EDATE(Schedule!fpdate,Schedule!months_per_period*(A409-1)))))))</f>
        <v/>
      </c>
      <c r="C409" s="55" t="str">
        <f>IF(A409="","",IF(Schedule!roundOpt,IF(OR(A409=Schedule!nper,Schedule!payment&gt;ROUND((1+Schedule!rate)*H408,2)),ROUND((1+Schedule!rate)*H408,2),Schedule!payment),IF(OR(A409=Schedule!nper,Schedule!payment&gt;(1+Schedule!rate)*H408),(1+Schedule!rate)*H408,Schedule!payment)))</f>
        <v/>
      </c>
      <c r="D409" s="58"/>
      <c r="E409" s="57"/>
      <c r="F409" s="57" t="str">
        <f>IF(A409="","",IF(AND(A409=1,Schedule!pmtType=1),0,IF(Schedule!roundOpt,ROUND(Schedule!rate*H408,2),Schedule!rate*H408)))</f>
        <v/>
      </c>
      <c r="G409" s="57" t="str">
        <f t="shared" si="7"/>
        <v/>
      </c>
      <c r="H409" s="57" t="str">
        <f t="shared" si="8"/>
        <v/>
      </c>
    </row>
    <row r="410" ht="12.75" customHeight="1">
      <c r="A410" s="53" t="str">
        <f>IF(H409="","",IF(Schedule!roundOpt,IF(OR(A409&gt;=Schedule!nper,ROUND(H409,2)&lt;=0),"",A409+1),IF(OR(A409&gt;=Schedule!nper,H409&lt;=0),"",A409+1)))</f>
        <v/>
      </c>
      <c r="B410" s="54" t="str">
        <f>IF(A410="","",IF(Schedule!periods_per_year=26,IF(A410=1,Schedule!fpdate,B409+14),IF(Schedule!periods_per_year=52,IF(A410=1,Schedule!fpdate,B409+7),IF(Schedule!periods_per_year=24,IF(A410=1,Schedule!fpdate,IF(Schedule!fpdate=EOMONTH(Schedule!fpdate,0),IF(ISODD(A410),EOMONTH(EDATE(Schedule!fpdate,(A410-1)/2),0),EDATE(DATE(YEAR(Schedule!fpdate),MONTH(Schedule!fpdate)+1,15),(A410-1)/2)),IF(DAY(Schedule!fpdate)=15,IF(ISODD(A410),EDATE(Schedule!fpdate,(A410-1)/2),EOMONTH(EDATE(Schedule!fpdate,(A410-1)/2),0)),IF(DAY(Schedule!fpdate)&lt;=14,IF(ISODD(A410),EDATE(Schedule!fpdate,(A410-1)/2),EDATE(MIN(Schedule!fpdate+15,EOMONTH(Schedule!fpdate,0)),(A410-1)/2)),EDATE(IF(ISODD(A410),Schedule!fpdate,Schedule!fpdate-15),A410/2))))),IF(A410=1,Schedule!fpdate,EDATE(Schedule!fpdate,Schedule!months_per_period*(A410-1)))))))</f>
        <v/>
      </c>
      <c r="C410" s="55" t="str">
        <f>IF(A410="","",IF(Schedule!roundOpt,IF(OR(A410=Schedule!nper,Schedule!payment&gt;ROUND((1+Schedule!rate)*H409,2)),ROUND((1+Schedule!rate)*H409,2),Schedule!payment),IF(OR(A410=Schedule!nper,Schedule!payment&gt;(1+Schedule!rate)*H409),(1+Schedule!rate)*H409,Schedule!payment)))</f>
        <v/>
      </c>
      <c r="D410" s="58"/>
      <c r="E410" s="57"/>
      <c r="F410" s="57" t="str">
        <f>IF(A410="","",IF(AND(A410=1,Schedule!pmtType=1),0,IF(Schedule!roundOpt,ROUND(Schedule!rate*H409,2),Schedule!rate*H409)))</f>
        <v/>
      </c>
      <c r="G410" s="57" t="str">
        <f t="shared" si="7"/>
        <v/>
      </c>
      <c r="H410" s="57" t="str">
        <f t="shared" si="8"/>
        <v/>
      </c>
    </row>
    <row r="411" ht="12.75" customHeight="1">
      <c r="A411" s="53" t="str">
        <f>IF(H410="","",IF(Schedule!roundOpt,IF(OR(A410&gt;=Schedule!nper,ROUND(H410,2)&lt;=0),"",A410+1),IF(OR(A410&gt;=Schedule!nper,H410&lt;=0),"",A410+1)))</f>
        <v/>
      </c>
      <c r="B411" s="54" t="str">
        <f>IF(A411="","",IF(Schedule!periods_per_year=26,IF(A411=1,Schedule!fpdate,B410+14),IF(Schedule!periods_per_year=52,IF(A411=1,Schedule!fpdate,B410+7),IF(Schedule!periods_per_year=24,IF(A411=1,Schedule!fpdate,IF(Schedule!fpdate=EOMONTH(Schedule!fpdate,0),IF(ISODD(A411),EOMONTH(EDATE(Schedule!fpdate,(A411-1)/2),0),EDATE(DATE(YEAR(Schedule!fpdate),MONTH(Schedule!fpdate)+1,15),(A411-1)/2)),IF(DAY(Schedule!fpdate)=15,IF(ISODD(A411),EDATE(Schedule!fpdate,(A411-1)/2),EOMONTH(EDATE(Schedule!fpdate,(A411-1)/2),0)),IF(DAY(Schedule!fpdate)&lt;=14,IF(ISODD(A411),EDATE(Schedule!fpdate,(A411-1)/2),EDATE(MIN(Schedule!fpdate+15,EOMONTH(Schedule!fpdate,0)),(A411-1)/2)),EDATE(IF(ISODD(A411),Schedule!fpdate,Schedule!fpdate-15),A411/2))))),IF(A411=1,Schedule!fpdate,EDATE(Schedule!fpdate,Schedule!months_per_period*(A411-1)))))))</f>
        <v/>
      </c>
      <c r="C411" s="55" t="str">
        <f>IF(A411="","",IF(Schedule!roundOpt,IF(OR(A411=Schedule!nper,Schedule!payment&gt;ROUND((1+Schedule!rate)*H410,2)),ROUND((1+Schedule!rate)*H410,2),Schedule!payment),IF(OR(A411=Schedule!nper,Schedule!payment&gt;(1+Schedule!rate)*H410),(1+Schedule!rate)*H410,Schedule!payment)))</f>
        <v/>
      </c>
      <c r="D411" s="58"/>
      <c r="E411" s="57"/>
      <c r="F411" s="57" t="str">
        <f>IF(A411="","",IF(AND(A411=1,Schedule!pmtType=1),0,IF(Schedule!roundOpt,ROUND(Schedule!rate*H410,2),Schedule!rate*H410)))</f>
        <v/>
      </c>
      <c r="G411" s="57" t="str">
        <f t="shared" si="7"/>
        <v/>
      </c>
      <c r="H411" s="57" t="str">
        <f t="shared" si="8"/>
        <v/>
      </c>
    </row>
    <row r="412" ht="12.75" customHeight="1">
      <c r="A412" s="53" t="str">
        <f>IF(H411="","",IF(Schedule!roundOpt,IF(OR(A411&gt;=Schedule!nper,ROUND(H411,2)&lt;=0),"",A411+1),IF(OR(A411&gt;=Schedule!nper,H411&lt;=0),"",A411+1)))</f>
        <v/>
      </c>
      <c r="B412" s="54" t="str">
        <f>IF(A412="","",IF(Schedule!periods_per_year=26,IF(A412=1,Schedule!fpdate,B411+14),IF(Schedule!periods_per_year=52,IF(A412=1,Schedule!fpdate,B411+7),IF(Schedule!periods_per_year=24,IF(A412=1,Schedule!fpdate,IF(Schedule!fpdate=EOMONTH(Schedule!fpdate,0),IF(ISODD(A412),EOMONTH(EDATE(Schedule!fpdate,(A412-1)/2),0),EDATE(DATE(YEAR(Schedule!fpdate),MONTH(Schedule!fpdate)+1,15),(A412-1)/2)),IF(DAY(Schedule!fpdate)=15,IF(ISODD(A412),EDATE(Schedule!fpdate,(A412-1)/2),EOMONTH(EDATE(Schedule!fpdate,(A412-1)/2),0)),IF(DAY(Schedule!fpdate)&lt;=14,IF(ISODD(A412),EDATE(Schedule!fpdate,(A412-1)/2),EDATE(MIN(Schedule!fpdate+15,EOMONTH(Schedule!fpdate,0)),(A412-1)/2)),EDATE(IF(ISODD(A412),Schedule!fpdate,Schedule!fpdate-15),A412/2))))),IF(A412=1,Schedule!fpdate,EDATE(Schedule!fpdate,Schedule!months_per_period*(A412-1)))))))</f>
        <v/>
      </c>
      <c r="C412" s="55" t="str">
        <f>IF(A412="","",IF(Schedule!roundOpt,IF(OR(A412=Schedule!nper,Schedule!payment&gt;ROUND((1+Schedule!rate)*H411,2)),ROUND((1+Schedule!rate)*H411,2),Schedule!payment),IF(OR(A412=Schedule!nper,Schedule!payment&gt;(1+Schedule!rate)*H411),(1+Schedule!rate)*H411,Schedule!payment)))</f>
        <v/>
      </c>
      <c r="D412" s="58"/>
      <c r="E412" s="57"/>
      <c r="F412" s="57" t="str">
        <f>IF(A412="","",IF(AND(A412=1,Schedule!pmtType=1),0,IF(Schedule!roundOpt,ROUND(Schedule!rate*H411,2),Schedule!rate*H411)))</f>
        <v/>
      </c>
      <c r="G412" s="57" t="str">
        <f t="shared" si="7"/>
        <v/>
      </c>
      <c r="H412" s="57" t="str">
        <f t="shared" si="8"/>
        <v/>
      </c>
    </row>
    <row r="413" ht="12.75" customHeight="1">
      <c r="A413" s="53" t="str">
        <f>IF(H412="","",IF(Schedule!roundOpt,IF(OR(A412&gt;=Schedule!nper,ROUND(H412,2)&lt;=0),"",A412+1),IF(OR(A412&gt;=Schedule!nper,H412&lt;=0),"",A412+1)))</f>
        <v/>
      </c>
      <c r="B413" s="54" t="str">
        <f>IF(A413="","",IF(Schedule!periods_per_year=26,IF(A413=1,Schedule!fpdate,B412+14),IF(Schedule!periods_per_year=52,IF(A413=1,Schedule!fpdate,B412+7),IF(Schedule!periods_per_year=24,IF(A413=1,Schedule!fpdate,IF(Schedule!fpdate=EOMONTH(Schedule!fpdate,0),IF(ISODD(A413),EOMONTH(EDATE(Schedule!fpdate,(A413-1)/2),0),EDATE(DATE(YEAR(Schedule!fpdate),MONTH(Schedule!fpdate)+1,15),(A413-1)/2)),IF(DAY(Schedule!fpdate)=15,IF(ISODD(A413),EDATE(Schedule!fpdate,(A413-1)/2),EOMONTH(EDATE(Schedule!fpdate,(A413-1)/2),0)),IF(DAY(Schedule!fpdate)&lt;=14,IF(ISODD(A413),EDATE(Schedule!fpdate,(A413-1)/2),EDATE(MIN(Schedule!fpdate+15,EOMONTH(Schedule!fpdate,0)),(A413-1)/2)),EDATE(IF(ISODD(A413),Schedule!fpdate,Schedule!fpdate-15),A413/2))))),IF(A413=1,Schedule!fpdate,EDATE(Schedule!fpdate,Schedule!months_per_period*(A413-1)))))))</f>
        <v/>
      </c>
      <c r="C413" s="55" t="str">
        <f>IF(A413="","",IF(Schedule!roundOpt,IF(OR(A413=Schedule!nper,Schedule!payment&gt;ROUND((1+Schedule!rate)*H412,2)),ROUND((1+Schedule!rate)*H412,2),Schedule!payment),IF(OR(A413=Schedule!nper,Schedule!payment&gt;(1+Schedule!rate)*H412),(1+Schedule!rate)*H412,Schedule!payment)))</f>
        <v/>
      </c>
      <c r="D413" s="58"/>
      <c r="E413" s="57"/>
      <c r="F413" s="57" t="str">
        <f>IF(A413="","",IF(AND(A413=1,Schedule!pmtType=1),0,IF(Schedule!roundOpt,ROUND(Schedule!rate*H412,2),Schedule!rate*H412)))</f>
        <v/>
      </c>
      <c r="G413" s="57" t="str">
        <f t="shared" si="7"/>
        <v/>
      </c>
      <c r="H413" s="57" t="str">
        <f t="shared" si="8"/>
        <v/>
      </c>
    </row>
    <row r="414" ht="12.75" customHeight="1">
      <c r="A414" s="53" t="str">
        <f>IF(H413="","",IF(Schedule!roundOpt,IF(OR(A413&gt;=Schedule!nper,ROUND(H413,2)&lt;=0),"",A413+1),IF(OR(A413&gt;=Schedule!nper,H413&lt;=0),"",A413+1)))</f>
        <v/>
      </c>
      <c r="B414" s="54" t="str">
        <f>IF(A414="","",IF(Schedule!periods_per_year=26,IF(A414=1,Schedule!fpdate,B413+14),IF(Schedule!periods_per_year=52,IF(A414=1,Schedule!fpdate,B413+7),IF(Schedule!periods_per_year=24,IF(A414=1,Schedule!fpdate,IF(Schedule!fpdate=EOMONTH(Schedule!fpdate,0),IF(ISODD(A414),EOMONTH(EDATE(Schedule!fpdate,(A414-1)/2),0),EDATE(DATE(YEAR(Schedule!fpdate),MONTH(Schedule!fpdate)+1,15),(A414-1)/2)),IF(DAY(Schedule!fpdate)=15,IF(ISODD(A414),EDATE(Schedule!fpdate,(A414-1)/2),EOMONTH(EDATE(Schedule!fpdate,(A414-1)/2),0)),IF(DAY(Schedule!fpdate)&lt;=14,IF(ISODD(A414),EDATE(Schedule!fpdate,(A414-1)/2),EDATE(MIN(Schedule!fpdate+15,EOMONTH(Schedule!fpdate,0)),(A414-1)/2)),EDATE(IF(ISODD(A414),Schedule!fpdate,Schedule!fpdate-15),A414/2))))),IF(A414=1,Schedule!fpdate,EDATE(Schedule!fpdate,Schedule!months_per_period*(A414-1)))))))</f>
        <v/>
      </c>
      <c r="C414" s="55" t="str">
        <f>IF(A414="","",IF(Schedule!roundOpt,IF(OR(A414=Schedule!nper,Schedule!payment&gt;ROUND((1+Schedule!rate)*H413,2)),ROUND((1+Schedule!rate)*H413,2),Schedule!payment),IF(OR(A414=Schedule!nper,Schedule!payment&gt;(1+Schedule!rate)*H413),(1+Schedule!rate)*H413,Schedule!payment)))</f>
        <v/>
      </c>
      <c r="D414" s="58"/>
      <c r="E414" s="57"/>
      <c r="F414" s="57" t="str">
        <f>IF(A414="","",IF(AND(A414=1,Schedule!pmtType=1),0,IF(Schedule!roundOpt,ROUND(Schedule!rate*H413,2),Schedule!rate*H413)))</f>
        <v/>
      </c>
      <c r="G414" s="57" t="str">
        <f t="shared" si="7"/>
        <v/>
      </c>
      <c r="H414" s="57" t="str">
        <f t="shared" si="8"/>
        <v/>
      </c>
    </row>
    <row r="415" ht="12.75" customHeight="1">
      <c r="A415" s="53" t="str">
        <f>IF(H414="","",IF(Schedule!roundOpt,IF(OR(A414&gt;=Schedule!nper,ROUND(H414,2)&lt;=0),"",A414+1),IF(OR(A414&gt;=Schedule!nper,H414&lt;=0),"",A414+1)))</f>
        <v/>
      </c>
      <c r="B415" s="54" t="str">
        <f>IF(A415="","",IF(Schedule!periods_per_year=26,IF(A415=1,Schedule!fpdate,B414+14),IF(Schedule!periods_per_year=52,IF(A415=1,Schedule!fpdate,B414+7),IF(Schedule!periods_per_year=24,IF(A415=1,Schedule!fpdate,IF(Schedule!fpdate=EOMONTH(Schedule!fpdate,0),IF(ISODD(A415),EOMONTH(EDATE(Schedule!fpdate,(A415-1)/2),0),EDATE(DATE(YEAR(Schedule!fpdate),MONTH(Schedule!fpdate)+1,15),(A415-1)/2)),IF(DAY(Schedule!fpdate)=15,IF(ISODD(A415),EDATE(Schedule!fpdate,(A415-1)/2),EOMONTH(EDATE(Schedule!fpdate,(A415-1)/2),0)),IF(DAY(Schedule!fpdate)&lt;=14,IF(ISODD(A415),EDATE(Schedule!fpdate,(A415-1)/2),EDATE(MIN(Schedule!fpdate+15,EOMONTH(Schedule!fpdate,0)),(A415-1)/2)),EDATE(IF(ISODD(A415),Schedule!fpdate,Schedule!fpdate-15),A415/2))))),IF(A415=1,Schedule!fpdate,EDATE(Schedule!fpdate,Schedule!months_per_period*(A415-1)))))))</f>
        <v/>
      </c>
      <c r="C415" s="55" t="str">
        <f>IF(A415="","",IF(Schedule!roundOpt,IF(OR(A415=Schedule!nper,Schedule!payment&gt;ROUND((1+Schedule!rate)*H414,2)),ROUND((1+Schedule!rate)*H414,2),Schedule!payment),IF(OR(A415=Schedule!nper,Schedule!payment&gt;(1+Schedule!rate)*H414),(1+Schedule!rate)*H414,Schedule!payment)))</f>
        <v/>
      </c>
      <c r="D415" s="58"/>
      <c r="E415" s="57"/>
      <c r="F415" s="57" t="str">
        <f>IF(A415="","",IF(AND(A415=1,Schedule!pmtType=1),0,IF(Schedule!roundOpt,ROUND(Schedule!rate*H414,2),Schedule!rate*H414)))</f>
        <v/>
      </c>
      <c r="G415" s="57" t="str">
        <f t="shared" si="7"/>
        <v/>
      </c>
      <c r="H415" s="57" t="str">
        <f t="shared" si="8"/>
        <v/>
      </c>
    </row>
    <row r="416" ht="12.75" customHeight="1">
      <c r="A416" s="53" t="str">
        <f>IF(H415="","",IF(Schedule!roundOpt,IF(OR(A415&gt;=Schedule!nper,ROUND(H415,2)&lt;=0),"",A415+1),IF(OR(A415&gt;=Schedule!nper,H415&lt;=0),"",A415+1)))</f>
        <v/>
      </c>
      <c r="B416" s="54" t="str">
        <f>IF(A416="","",IF(Schedule!periods_per_year=26,IF(A416=1,Schedule!fpdate,B415+14),IF(Schedule!periods_per_year=52,IF(A416=1,Schedule!fpdate,B415+7),IF(Schedule!periods_per_year=24,IF(A416=1,Schedule!fpdate,IF(Schedule!fpdate=EOMONTH(Schedule!fpdate,0),IF(ISODD(A416),EOMONTH(EDATE(Schedule!fpdate,(A416-1)/2),0),EDATE(DATE(YEAR(Schedule!fpdate),MONTH(Schedule!fpdate)+1,15),(A416-1)/2)),IF(DAY(Schedule!fpdate)=15,IF(ISODD(A416),EDATE(Schedule!fpdate,(A416-1)/2),EOMONTH(EDATE(Schedule!fpdate,(A416-1)/2),0)),IF(DAY(Schedule!fpdate)&lt;=14,IF(ISODD(A416),EDATE(Schedule!fpdate,(A416-1)/2),EDATE(MIN(Schedule!fpdate+15,EOMONTH(Schedule!fpdate,0)),(A416-1)/2)),EDATE(IF(ISODD(A416),Schedule!fpdate,Schedule!fpdate-15),A416/2))))),IF(A416=1,Schedule!fpdate,EDATE(Schedule!fpdate,Schedule!months_per_period*(A416-1)))))))</f>
        <v/>
      </c>
      <c r="C416" s="55" t="str">
        <f>IF(A416="","",IF(Schedule!roundOpt,IF(OR(A416=Schedule!nper,Schedule!payment&gt;ROUND((1+Schedule!rate)*H415,2)),ROUND((1+Schedule!rate)*H415,2),Schedule!payment),IF(OR(A416=Schedule!nper,Schedule!payment&gt;(1+Schedule!rate)*H415),(1+Schedule!rate)*H415,Schedule!payment)))</f>
        <v/>
      </c>
      <c r="D416" s="58"/>
      <c r="E416" s="57"/>
      <c r="F416" s="57" t="str">
        <f>IF(A416="","",IF(AND(A416=1,Schedule!pmtType=1),0,IF(Schedule!roundOpt,ROUND(Schedule!rate*H415,2),Schedule!rate*H415)))</f>
        <v/>
      </c>
      <c r="G416" s="57" t="str">
        <f t="shared" si="7"/>
        <v/>
      </c>
      <c r="H416" s="57" t="str">
        <f t="shared" si="8"/>
        <v/>
      </c>
    </row>
    <row r="417" ht="12.75" customHeight="1">
      <c r="A417" s="53" t="str">
        <f>IF(H416="","",IF(Schedule!roundOpt,IF(OR(A416&gt;=Schedule!nper,ROUND(H416,2)&lt;=0),"",A416+1),IF(OR(A416&gt;=Schedule!nper,H416&lt;=0),"",A416+1)))</f>
        <v/>
      </c>
      <c r="B417" s="54" t="str">
        <f>IF(A417="","",IF(Schedule!periods_per_year=26,IF(A417=1,Schedule!fpdate,B416+14),IF(Schedule!periods_per_year=52,IF(A417=1,Schedule!fpdate,B416+7),IF(Schedule!periods_per_year=24,IF(A417=1,Schedule!fpdate,IF(Schedule!fpdate=EOMONTH(Schedule!fpdate,0),IF(ISODD(A417),EOMONTH(EDATE(Schedule!fpdate,(A417-1)/2),0),EDATE(DATE(YEAR(Schedule!fpdate),MONTH(Schedule!fpdate)+1,15),(A417-1)/2)),IF(DAY(Schedule!fpdate)=15,IF(ISODD(A417),EDATE(Schedule!fpdate,(A417-1)/2),EOMONTH(EDATE(Schedule!fpdate,(A417-1)/2),0)),IF(DAY(Schedule!fpdate)&lt;=14,IF(ISODD(A417),EDATE(Schedule!fpdate,(A417-1)/2),EDATE(MIN(Schedule!fpdate+15,EOMONTH(Schedule!fpdate,0)),(A417-1)/2)),EDATE(IF(ISODD(A417),Schedule!fpdate,Schedule!fpdate-15),A417/2))))),IF(A417=1,Schedule!fpdate,EDATE(Schedule!fpdate,Schedule!months_per_period*(A417-1)))))))</f>
        <v/>
      </c>
      <c r="C417" s="55" t="str">
        <f>IF(A417="","",IF(Schedule!roundOpt,IF(OR(A417=Schedule!nper,Schedule!payment&gt;ROUND((1+Schedule!rate)*H416,2)),ROUND((1+Schedule!rate)*H416,2),Schedule!payment),IF(OR(A417=Schedule!nper,Schedule!payment&gt;(1+Schedule!rate)*H416),(1+Schedule!rate)*H416,Schedule!payment)))</f>
        <v/>
      </c>
      <c r="D417" s="58"/>
      <c r="E417" s="57"/>
      <c r="F417" s="57" t="str">
        <f>IF(A417="","",IF(AND(A417=1,Schedule!pmtType=1),0,IF(Schedule!roundOpt,ROUND(Schedule!rate*H416,2),Schedule!rate*H416)))</f>
        <v/>
      </c>
      <c r="G417" s="57" t="str">
        <f t="shared" si="7"/>
        <v/>
      </c>
      <c r="H417" s="57" t="str">
        <f t="shared" si="8"/>
        <v/>
      </c>
    </row>
    <row r="418" ht="12.75" customHeight="1">
      <c r="A418" s="53" t="str">
        <f>IF(H417="","",IF(Schedule!roundOpt,IF(OR(A417&gt;=Schedule!nper,ROUND(H417,2)&lt;=0),"",A417+1),IF(OR(A417&gt;=Schedule!nper,H417&lt;=0),"",A417+1)))</f>
        <v/>
      </c>
      <c r="B418" s="54" t="str">
        <f>IF(A418="","",IF(Schedule!periods_per_year=26,IF(A418=1,Schedule!fpdate,B417+14),IF(Schedule!periods_per_year=52,IF(A418=1,Schedule!fpdate,B417+7),IF(Schedule!periods_per_year=24,IF(A418=1,Schedule!fpdate,IF(Schedule!fpdate=EOMONTH(Schedule!fpdate,0),IF(ISODD(A418),EOMONTH(EDATE(Schedule!fpdate,(A418-1)/2),0),EDATE(DATE(YEAR(Schedule!fpdate),MONTH(Schedule!fpdate)+1,15),(A418-1)/2)),IF(DAY(Schedule!fpdate)=15,IF(ISODD(A418),EDATE(Schedule!fpdate,(A418-1)/2),EOMONTH(EDATE(Schedule!fpdate,(A418-1)/2),0)),IF(DAY(Schedule!fpdate)&lt;=14,IF(ISODD(A418),EDATE(Schedule!fpdate,(A418-1)/2),EDATE(MIN(Schedule!fpdate+15,EOMONTH(Schedule!fpdate,0)),(A418-1)/2)),EDATE(IF(ISODD(A418),Schedule!fpdate,Schedule!fpdate-15),A418/2))))),IF(A418=1,Schedule!fpdate,EDATE(Schedule!fpdate,Schedule!months_per_period*(A418-1)))))))</f>
        <v/>
      </c>
      <c r="C418" s="55" t="str">
        <f>IF(A418="","",IF(Schedule!roundOpt,IF(OR(A418=Schedule!nper,Schedule!payment&gt;ROUND((1+Schedule!rate)*H417,2)),ROUND((1+Schedule!rate)*H417,2),Schedule!payment),IF(OR(A418=Schedule!nper,Schedule!payment&gt;(1+Schedule!rate)*H417),(1+Schedule!rate)*H417,Schedule!payment)))</f>
        <v/>
      </c>
      <c r="D418" s="58"/>
      <c r="E418" s="57"/>
      <c r="F418" s="57" t="str">
        <f>IF(A418="","",IF(AND(A418=1,Schedule!pmtType=1),0,IF(Schedule!roundOpt,ROUND(Schedule!rate*H417,2),Schedule!rate*H417)))</f>
        <v/>
      </c>
      <c r="G418" s="57" t="str">
        <f t="shared" si="7"/>
        <v/>
      </c>
      <c r="H418" s="57" t="str">
        <f t="shared" si="8"/>
        <v/>
      </c>
    </row>
    <row r="419" ht="12.75" customHeight="1">
      <c r="A419" s="53" t="str">
        <f>IF(H418="","",IF(Schedule!roundOpt,IF(OR(A418&gt;=Schedule!nper,ROUND(H418,2)&lt;=0),"",A418+1),IF(OR(A418&gt;=Schedule!nper,H418&lt;=0),"",A418+1)))</f>
        <v/>
      </c>
      <c r="B419" s="54" t="str">
        <f>IF(A419="","",IF(Schedule!periods_per_year=26,IF(A419=1,Schedule!fpdate,B418+14),IF(Schedule!periods_per_year=52,IF(A419=1,Schedule!fpdate,B418+7),IF(Schedule!periods_per_year=24,IF(A419=1,Schedule!fpdate,IF(Schedule!fpdate=EOMONTH(Schedule!fpdate,0),IF(ISODD(A419),EOMONTH(EDATE(Schedule!fpdate,(A419-1)/2),0),EDATE(DATE(YEAR(Schedule!fpdate),MONTH(Schedule!fpdate)+1,15),(A419-1)/2)),IF(DAY(Schedule!fpdate)=15,IF(ISODD(A419),EDATE(Schedule!fpdate,(A419-1)/2),EOMONTH(EDATE(Schedule!fpdate,(A419-1)/2),0)),IF(DAY(Schedule!fpdate)&lt;=14,IF(ISODD(A419),EDATE(Schedule!fpdate,(A419-1)/2),EDATE(MIN(Schedule!fpdate+15,EOMONTH(Schedule!fpdate,0)),(A419-1)/2)),EDATE(IF(ISODD(A419),Schedule!fpdate,Schedule!fpdate-15),A419/2))))),IF(A419=1,Schedule!fpdate,EDATE(Schedule!fpdate,Schedule!months_per_period*(A419-1)))))))</f>
        <v/>
      </c>
      <c r="C419" s="55" t="str">
        <f>IF(A419="","",IF(Schedule!roundOpt,IF(OR(A419=Schedule!nper,Schedule!payment&gt;ROUND((1+Schedule!rate)*H418,2)),ROUND((1+Schedule!rate)*H418,2),Schedule!payment),IF(OR(A419=Schedule!nper,Schedule!payment&gt;(1+Schedule!rate)*H418),(1+Schedule!rate)*H418,Schedule!payment)))</f>
        <v/>
      </c>
      <c r="D419" s="58"/>
      <c r="E419" s="57"/>
      <c r="F419" s="57" t="str">
        <f>IF(A419="","",IF(AND(A419=1,Schedule!pmtType=1),0,IF(Schedule!roundOpt,ROUND(Schedule!rate*H418,2),Schedule!rate*H418)))</f>
        <v/>
      </c>
      <c r="G419" s="57" t="str">
        <f t="shared" si="7"/>
        <v/>
      </c>
      <c r="H419" s="57" t="str">
        <f t="shared" si="8"/>
        <v/>
      </c>
    </row>
    <row r="420" ht="12.75" customHeight="1">
      <c r="A420" s="53" t="str">
        <f>IF(H419="","",IF(Schedule!roundOpt,IF(OR(A419&gt;=Schedule!nper,ROUND(H419,2)&lt;=0),"",A419+1),IF(OR(A419&gt;=Schedule!nper,H419&lt;=0),"",A419+1)))</f>
        <v/>
      </c>
      <c r="B420" s="54" t="str">
        <f>IF(A420="","",IF(Schedule!periods_per_year=26,IF(A420=1,Schedule!fpdate,B419+14),IF(Schedule!periods_per_year=52,IF(A420=1,Schedule!fpdate,B419+7),IF(Schedule!periods_per_year=24,IF(A420=1,Schedule!fpdate,IF(Schedule!fpdate=EOMONTH(Schedule!fpdate,0),IF(ISODD(A420),EOMONTH(EDATE(Schedule!fpdate,(A420-1)/2),0),EDATE(DATE(YEAR(Schedule!fpdate),MONTH(Schedule!fpdate)+1,15),(A420-1)/2)),IF(DAY(Schedule!fpdate)=15,IF(ISODD(A420),EDATE(Schedule!fpdate,(A420-1)/2),EOMONTH(EDATE(Schedule!fpdate,(A420-1)/2),0)),IF(DAY(Schedule!fpdate)&lt;=14,IF(ISODD(A420),EDATE(Schedule!fpdate,(A420-1)/2),EDATE(MIN(Schedule!fpdate+15,EOMONTH(Schedule!fpdate,0)),(A420-1)/2)),EDATE(IF(ISODD(A420),Schedule!fpdate,Schedule!fpdate-15),A420/2))))),IF(A420=1,Schedule!fpdate,EDATE(Schedule!fpdate,Schedule!months_per_period*(A420-1)))))))</f>
        <v/>
      </c>
      <c r="C420" s="55" t="str">
        <f>IF(A420="","",IF(Schedule!roundOpt,IF(OR(A420=Schedule!nper,Schedule!payment&gt;ROUND((1+Schedule!rate)*H419,2)),ROUND((1+Schedule!rate)*H419,2),Schedule!payment),IF(OR(A420=Schedule!nper,Schedule!payment&gt;(1+Schedule!rate)*H419),(1+Schedule!rate)*H419,Schedule!payment)))</f>
        <v/>
      </c>
      <c r="D420" s="58"/>
      <c r="E420" s="57"/>
      <c r="F420" s="57" t="str">
        <f>IF(A420="","",IF(AND(A420=1,Schedule!pmtType=1),0,IF(Schedule!roundOpt,ROUND(Schedule!rate*H419,2),Schedule!rate*H419)))</f>
        <v/>
      </c>
      <c r="G420" s="57" t="str">
        <f t="shared" si="7"/>
        <v/>
      </c>
      <c r="H420" s="57" t="str">
        <f t="shared" si="8"/>
        <v/>
      </c>
    </row>
    <row r="421" ht="12.75" customHeight="1">
      <c r="A421" s="53" t="str">
        <f>IF(H420="","",IF(Schedule!roundOpt,IF(OR(A420&gt;=Schedule!nper,ROUND(H420,2)&lt;=0),"",A420+1),IF(OR(A420&gt;=Schedule!nper,H420&lt;=0),"",A420+1)))</f>
        <v/>
      </c>
      <c r="B421" s="54" t="str">
        <f>IF(A421="","",IF(Schedule!periods_per_year=26,IF(A421=1,Schedule!fpdate,B420+14),IF(Schedule!periods_per_year=52,IF(A421=1,Schedule!fpdate,B420+7),IF(Schedule!periods_per_year=24,IF(A421=1,Schedule!fpdate,IF(Schedule!fpdate=EOMONTH(Schedule!fpdate,0),IF(ISODD(A421),EOMONTH(EDATE(Schedule!fpdate,(A421-1)/2),0),EDATE(DATE(YEAR(Schedule!fpdate),MONTH(Schedule!fpdate)+1,15),(A421-1)/2)),IF(DAY(Schedule!fpdate)=15,IF(ISODD(A421),EDATE(Schedule!fpdate,(A421-1)/2),EOMONTH(EDATE(Schedule!fpdate,(A421-1)/2),0)),IF(DAY(Schedule!fpdate)&lt;=14,IF(ISODD(A421),EDATE(Schedule!fpdate,(A421-1)/2),EDATE(MIN(Schedule!fpdate+15,EOMONTH(Schedule!fpdate,0)),(A421-1)/2)),EDATE(IF(ISODD(A421),Schedule!fpdate,Schedule!fpdate-15),A421/2))))),IF(A421=1,Schedule!fpdate,EDATE(Schedule!fpdate,Schedule!months_per_period*(A421-1)))))))</f>
        <v/>
      </c>
      <c r="C421" s="55" t="str">
        <f>IF(A421="","",IF(Schedule!roundOpt,IF(OR(A421=Schedule!nper,Schedule!payment&gt;ROUND((1+Schedule!rate)*H420,2)),ROUND((1+Schedule!rate)*H420,2),Schedule!payment),IF(OR(A421=Schedule!nper,Schedule!payment&gt;(1+Schedule!rate)*H420),(1+Schedule!rate)*H420,Schedule!payment)))</f>
        <v/>
      </c>
      <c r="D421" s="58"/>
      <c r="E421" s="57"/>
      <c r="F421" s="57" t="str">
        <f>IF(A421="","",IF(AND(A421=1,Schedule!pmtType=1),0,IF(Schedule!roundOpt,ROUND(Schedule!rate*H420,2),Schedule!rate*H420)))</f>
        <v/>
      </c>
      <c r="G421" s="57" t="str">
        <f t="shared" si="7"/>
        <v/>
      </c>
      <c r="H421" s="57" t="str">
        <f t="shared" si="8"/>
        <v/>
      </c>
    </row>
    <row r="422" ht="12.75" customHeight="1">
      <c r="A422" s="53" t="str">
        <f>IF(H421="","",IF(Schedule!roundOpt,IF(OR(A421&gt;=Schedule!nper,ROUND(H421,2)&lt;=0),"",A421+1),IF(OR(A421&gt;=Schedule!nper,H421&lt;=0),"",A421+1)))</f>
        <v/>
      </c>
      <c r="B422" s="54" t="str">
        <f>IF(A422="","",IF(Schedule!periods_per_year=26,IF(A422=1,Schedule!fpdate,B421+14),IF(Schedule!periods_per_year=52,IF(A422=1,Schedule!fpdate,B421+7),IF(Schedule!periods_per_year=24,IF(A422=1,Schedule!fpdate,IF(Schedule!fpdate=EOMONTH(Schedule!fpdate,0),IF(ISODD(A422),EOMONTH(EDATE(Schedule!fpdate,(A422-1)/2),0),EDATE(DATE(YEAR(Schedule!fpdate),MONTH(Schedule!fpdate)+1,15),(A422-1)/2)),IF(DAY(Schedule!fpdate)=15,IF(ISODD(A422),EDATE(Schedule!fpdate,(A422-1)/2),EOMONTH(EDATE(Schedule!fpdate,(A422-1)/2),0)),IF(DAY(Schedule!fpdate)&lt;=14,IF(ISODD(A422),EDATE(Schedule!fpdate,(A422-1)/2),EDATE(MIN(Schedule!fpdate+15,EOMONTH(Schedule!fpdate,0)),(A422-1)/2)),EDATE(IF(ISODD(A422),Schedule!fpdate,Schedule!fpdate-15),A422/2))))),IF(A422=1,Schedule!fpdate,EDATE(Schedule!fpdate,Schedule!months_per_period*(A422-1)))))))</f>
        <v/>
      </c>
      <c r="C422" s="55" t="str">
        <f>IF(A422="","",IF(Schedule!roundOpt,IF(OR(A422=Schedule!nper,Schedule!payment&gt;ROUND((1+Schedule!rate)*H421,2)),ROUND((1+Schedule!rate)*H421,2),Schedule!payment),IF(OR(A422=Schedule!nper,Schedule!payment&gt;(1+Schedule!rate)*H421),(1+Schedule!rate)*H421,Schedule!payment)))</f>
        <v/>
      </c>
      <c r="D422" s="58"/>
      <c r="E422" s="57"/>
      <c r="F422" s="57" t="str">
        <f>IF(A422="","",IF(AND(A422=1,Schedule!pmtType=1),0,IF(Schedule!roundOpt,ROUND(Schedule!rate*H421,2),Schedule!rate*H421)))</f>
        <v/>
      </c>
      <c r="G422" s="57" t="str">
        <f t="shared" si="7"/>
        <v/>
      </c>
      <c r="H422" s="57" t="str">
        <f t="shared" si="8"/>
        <v/>
      </c>
    </row>
    <row r="423" ht="12.75" customHeight="1">
      <c r="A423" s="53" t="str">
        <f>IF(H422="","",IF(Schedule!roundOpt,IF(OR(A422&gt;=Schedule!nper,ROUND(H422,2)&lt;=0),"",A422+1),IF(OR(A422&gt;=Schedule!nper,H422&lt;=0),"",A422+1)))</f>
        <v/>
      </c>
      <c r="B423" s="54" t="str">
        <f>IF(A423="","",IF(Schedule!periods_per_year=26,IF(A423=1,Schedule!fpdate,B422+14),IF(Schedule!periods_per_year=52,IF(A423=1,Schedule!fpdate,B422+7),IF(Schedule!periods_per_year=24,IF(A423=1,Schedule!fpdate,IF(Schedule!fpdate=EOMONTH(Schedule!fpdate,0),IF(ISODD(A423),EOMONTH(EDATE(Schedule!fpdate,(A423-1)/2),0),EDATE(DATE(YEAR(Schedule!fpdate),MONTH(Schedule!fpdate)+1,15),(A423-1)/2)),IF(DAY(Schedule!fpdate)=15,IF(ISODD(A423),EDATE(Schedule!fpdate,(A423-1)/2),EOMONTH(EDATE(Schedule!fpdate,(A423-1)/2),0)),IF(DAY(Schedule!fpdate)&lt;=14,IF(ISODD(A423),EDATE(Schedule!fpdate,(A423-1)/2),EDATE(MIN(Schedule!fpdate+15,EOMONTH(Schedule!fpdate,0)),(A423-1)/2)),EDATE(IF(ISODD(A423),Schedule!fpdate,Schedule!fpdate-15),A423/2))))),IF(A423=1,Schedule!fpdate,EDATE(Schedule!fpdate,Schedule!months_per_period*(A423-1)))))))</f>
        <v/>
      </c>
      <c r="C423" s="55" t="str">
        <f>IF(A423="","",IF(Schedule!roundOpt,IF(OR(A423=Schedule!nper,Schedule!payment&gt;ROUND((1+Schedule!rate)*H422,2)),ROUND((1+Schedule!rate)*H422,2),Schedule!payment),IF(OR(A423=Schedule!nper,Schedule!payment&gt;(1+Schedule!rate)*H422),(1+Schedule!rate)*H422,Schedule!payment)))</f>
        <v/>
      </c>
      <c r="D423" s="58"/>
      <c r="E423" s="57"/>
      <c r="F423" s="57" t="str">
        <f>IF(A423="","",IF(AND(A423=1,Schedule!pmtType=1),0,IF(Schedule!roundOpt,ROUND(Schedule!rate*H422,2),Schedule!rate*H422)))</f>
        <v/>
      </c>
      <c r="G423" s="57" t="str">
        <f t="shared" si="7"/>
        <v/>
      </c>
      <c r="H423" s="57" t="str">
        <f t="shared" si="8"/>
        <v/>
      </c>
    </row>
    <row r="424" ht="12.75" customHeight="1">
      <c r="A424" s="53" t="str">
        <f>IF(H423="","",IF(Schedule!roundOpt,IF(OR(A423&gt;=Schedule!nper,ROUND(H423,2)&lt;=0),"",A423+1),IF(OR(A423&gt;=Schedule!nper,H423&lt;=0),"",A423+1)))</f>
        <v/>
      </c>
      <c r="B424" s="54" t="str">
        <f>IF(A424="","",IF(Schedule!periods_per_year=26,IF(A424=1,Schedule!fpdate,B423+14),IF(Schedule!periods_per_year=52,IF(A424=1,Schedule!fpdate,B423+7),IF(Schedule!periods_per_year=24,IF(A424=1,Schedule!fpdate,IF(Schedule!fpdate=EOMONTH(Schedule!fpdate,0),IF(ISODD(A424),EOMONTH(EDATE(Schedule!fpdate,(A424-1)/2),0),EDATE(DATE(YEAR(Schedule!fpdate),MONTH(Schedule!fpdate)+1,15),(A424-1)/2)),IF(DAY(Schedule!fpdate)=15,IF(ISODD(A424),EDATE(Schedule!fpdate,(A424-1)/2),EOMONTH(EDATE(Schedule!fpdate,(A424-1)/2),0)),IF(DAY(Schedule!fpdate)&lt;=14,IF(ISODD(A424),EDATE(Schedule!fpdate,(A424-1)/2),EDATE(MIN(Schedule!fpdate+15,EOMONTH(Schedule!fpdate,0)),(A424-1)/2)),EDATE(IF(ISODD(A424),Schedule!fpdate,Schedule!fpdate-15),A424/2))))),IF(A424=1,Schedule!fpdate,EDATE(Schedule!fpdate,Schedule!months_per_period*(A424-1)))))))</f>
        <v/>
      </c>
      <c r="C424" s="55" t="str">
        <f>IF(A424="","",IF(Schedule!roundOpt,IF(OR(A424=Schedule!nper,Schedule!payment&gt;ROUND((1+Schedule!rate)*H423,2)),ROUND((1+Schedule!rate)*H423,2),Schedule!payment),IF(OR(A424=Schedule!nper,Schedule!payment&gt;(1+Schedule!rate)*H423),(1+Schedule!rate)*H423,Schedule!payment)))</f>
        <v/>
      </c>
      <c r="D424" s="58"/>
      <c r="E424" s="57"/>
      <c r="F424" s="57" t="str">
        <f>IF(A424="","",IF(AND(A424=1,Schedule!pmtType=1),0,IF(Schedule!roundOpt,ROUND(Schedule!rate*H423,2),Schedule!rate*H423)))</f>
        <v/>
      </c>
      <c r="G424" s="57" t="str">
        <f t="shared" si="7"/>
        <v/>
      </c>
      <c r="H424" s="57" t="str">
        <f t="shared" si="8"/>
        <v/>
      </c>
    </row>
    <row r="425" ht="12.75" customHeight="1">
      <c r="A425" s="53" t="str">
        <f>IF(H424="","",IF(Schedule!roundOpt,IF(OR(A424&gt;=Schedule!nper,ROUND(H424,2)&lt;=0),"",A424+1),IF(OR(A424&gt;=Schedule!nper,H424&lt;=0),"",A424+1)))</f>
        <v/>
      </c>
      <c r="B425" s="54" t="str">
        <f>IF(A425="","",IF(Schedule!periods_per_year=26,IF(A425=1,Schedule!fpdate,B424+14),IF(Schedule!periods_per_year=52,IF(A425=1,Schedule!fpdate,B424+7),IF(Schedule!periods_per_year=24,IF(A425=1,Schedule!fpdate,IF(Schedule!fpdate=EOMONTH(Schedule!fpdate,0),IF(ISODD(A425),EOMONTH(EDATE(Schedule!fpdate,(A425-1)/2),0),EDATE(DATE(YEAR(Schedule!fpdate),MONTH(Schedule!fpdate)+1,15),(A425-1)/2)),IF(DAY(Schedule!fpdate)=15,IF(ISODD(A425),EDATE(Schedule!fpdate,(A425-1)/2),EOMONTH(EDATE(Schedule!fpdate,(A425-1)/2),0)),IF(DAY(Schedule!fpdate)&lt;=14,IF(ISODD(A425),EDATE(Schedule!fpdate,(A425-1)/2),EDATE(MIN(Schedule!fpdate+15,EOMONTH(Schedule!fpdate,0)),(A425-1)/2)),EDATE(IF(ISODD(A425),Schedule!fpdate,Schedule!fpdate-15),A425/2))))),IF(A425=1,Schedule!fpdate,EDATE(Schedule!fpdate,Schedule!months_per_period*(A425-1)))))))</f>
        <v/>
      </c>
      <c r="C425" s="55" t="str">
        <f>IF(A425="","",IF(Schedule!roundOpt,IF(OR(A425=Schedule!nper,Schedule!payment&gt;ROUND((1+Schedule!rate)*H424,2)),ROUND((1+Schedule!rate)*H424,2),Schedule!payment),IF(OR(A425=Schedule!nper,Schedule!payment&gt;(1+Schedule!rate)*H424),(1+Schedule!rate)*H424,Schedule!payment)))</f>
        <v/>
      </c>
      <c r="D425" s="58"/>
      <c r="E425" s="57"/>
      <c r="F425" s="57" t="str">
        <f>IF(A425="","",IF(AND(A425=1,Schedule!pmtType=1),0,IF(Schedule!roundOpt,ROUND(Schedule!rate*H424,2),Schedule!rate*H424)))</f>
        <v/>
      </c>
      <c r="G425" s="57" t="str">
        <f t="shared" si="7"/>
        <v/>
      </c>
      <c r="H425" s="57" t="str">
        <f t="shared" si="8"/>
        <v/>
      </c>
    </row>
    <row r="426" ht="12.75" customHeight="1">
      <c r="A426" s="53" t="str">
        <f>IF(H425="","",IF(Schedule!roundOpt,IF(OR(A425&gt;=Schedule!nper,ROUND(H425,2)&lt;=0),"",A425+1),IF(OR(A425&gt;=Schedule!nper,H425&lt;=0),"",A425+1)))</f>
        <v/>
      </c>
      <c r="B426" s="54" t="str">
        <f>IF(A426="","",IF(Schedule!periods_per_year=26,IF(A426=1,Schedule!fpdate,B425+14),IF(Schedule!periods_per_year=52,IF(A426=1,Schedule!fpdate,B425+7),IF(Schedule!periods_per_year=24,IF(A426=1,Schedule!fpdate,IF(Schedule!fpdate=EOMONTH(Schedule!fpdate,0),IF(ISODD(A426),EOMONTH(EDATE(Schedule!fpdate,(A426-1)/2),0),EDATE(DATE(YEAR(Schedule!fpdate),MONTH(Schedule!fpdate)+1,15),(A426-1)/2)),IF(DAY(Schedule!fpdate)=15,IF(ISODD(A426),EDATE(Schedule!fpdate,(A426-1)/2),EOMONTH(EDATE(Schedule!fpdate,(A426-1)/2),0)),IF(DAY(Schedule!fpdate)&lt;=14,IF(ISODD(A426),EDATE(Schedule!fpdate,(A426-1)/2),EDATE(MIN(Schedule!fpdate+15,EOMONTH(Schedule!fpdate,0)),(A426-1)/2)),EDATE(IF(ISODD(A426),Schedule!fpdate,Schedule!fpdate-15),A426/2))))),IF(A426=1,Schedule!fpdate,EDATE(Schedule!fpdate,Schedule!months_per_period*(A426-1)))))))</f>
        <v/>
      </c>
      <c r="C426" s="55" t="str">
        <f>IF(A426="","",IF(Schedule!roundOpt,IF(OR(A426=Schedule!nper,Schedule!payment&gt;ROUND((1+Schedule!rate)*H425,2)),ROUND((1+Schedule!rate)*H425,2),Schedule!payment),IF(OR(A426=Schedule!nper,Schedule!payment&gt;(1+Schedule!rate)*H425),(1+Schedule!rate)*H425,Schedule!payment)))</f>
        <v/>
      </c>
      <c r="D426" s="58"/>
      <c r="E426" s="57"/>
      <c r="F426" s="57" t="str">
        <f>IF(A426="","",IF(AND(A426=1,Schedule!pmtType=1),0,IF(Schedule!roundOpt,ROUND(Schedule!rate*H425,2),Schedule!rate*H425)))</f>
        <v/>
      </c>
      <c r="G426" s="57" t="str">
        <f t="shared" si="7"/>
        <v/>
      </c>
      <c r="H426" s="57" t="str">
        <f t="shared" si="8"/>
        <v/>
      </c>
    </row>
    <row r="427" ht="12.75" customHeight="1">
      <c r="A427" s="53" t="str">
        <f>IF(H426="","",IF(Schedule!roundOpt,IF(OR(A426&gt;=Schedule!nper,ROUND(H426,2)&lt;=0),"",A426+1),IF(OR(A426&gt;=Schedule!nper,H426&lt;=0),"",A426+1)))</f>
        <v/>
      </c>
      <c r="B427" s="54" t="str">
        <f>IF(A427="","",IF(Schedule!periods_per_year=26,IF(A427=1,Schedule!fpdate,B426+14),IF(Schedule!periods_per_year=52,IF(A427=1,Schedule!fpdate,B426+7),IF(Schedule!periods_per_year=24,IF(A427=1,Schedule!fpdate,IF(Schedule!fpdate=EOMONTH(Schedule!fpdate,0),IF(ISODD(A427),EOMONTH(EDATE(Schedule!fpdate,(A427-1)/2),0),EDATE(DATE(YEAR(Schedule!fpdate),MONTH(Schedule!fpdate)+1,15),(A427-1)/2)),IF(DAY(Schedule!fpdate)=15,IF(ISODD(A427),EDATE(Schedule!fpdate,(A427-1)/2),EOMONTH(EDATE(Schedule!fpdate,(A427-1)/2),0)),IF(DAY(Schedule!fpdate)&lt;=14,IF(ISODD(A427),EDATE(Schedule!fpdate,(A427-1)/2),EDATE(MIN(Schedule!fpdate+15,EOMONTH(Schedule!fpdate,0)),(A427-1)/2)),EDATE(IF(ISODD(A427),Schedule!fpdate,Schedule!fpdate-15),A427/2))))),IF(A427=1,Schedule!fpdate,EDATE(Schedule!fpdate,Schedule!months_per_period*(A427-1)))))))</f>
        <v/>
      </c>
      <c r="C427" s="55" t="str">
        <f>IF(A427="","",IF(Schedule!roundOpt,IF(OR(A427=Schedule!nper,Schedule!payment&gt;ROUND((1+Schedule!rate)*H426,2)),ROUND((1+Schedule!rate)*H426,2),Schedule!payment),IF(OR(A427=Schedule!nper,Schedule!payment&gt;(1+Schedule!rate)*H426),(1+Schedule!rate)*H426,Schedule!payment)))</f>
        <v/>
      </c>
      <c r="D427" s="58"/>
      <c r="E427" s="57"/>
      <c r="F427" s="57" t="str">
        <f>IF(A427="","",IF(AND(A427=1,Schedule!pmtType=1),0,IF(Schedule!roundOpt,ROUND(Schedule!rate*H426,2),Schedule!rate*H426)))</f>
        <v/>
      </c>
      <c r="G427" s="57" t="str">
        <f t="shared" si="7"/>
        <v/>
      </c>
      <c r="H427" s="57" t="str">
        <f t="shared" si="8"/>
        <v/>
      </c>
    </row>
    <row r="428" ht="12.75" customHeight="1">
      <c r="A428" s="53" t="str">
        <f>IF(H427="","",IF(Schedule!roundOpt,IF(OR(A427&gt;=Schedule!nper,ROUND(H427,2)&lt;=0),"",A427+1),IF(OR(A427&gt;=Schedule!nper,H427&lt;=0),"",A427+1)))</f>
        <v/>
      </c>
      <c r="B428" s="54" t="str">
        <f>IF(A428="","",IF(Schedule!periods_per_year=26,IF(A428=1,Schedule!fpdate,B427+14),IF(Schedule!periods_per_year=52,IF(A428=1,Schedule!fpdate,B427+7),IF(Schedule!periods_per_year=24,IF(A428=1,Schedule!fpdate,IF(Schedule!fpdate=EOMONTH(Schedule!fpdate,0),IF(ISODD(A428),EOMONTH(EDATE(Schedule!fpdate,(A428-1)/2),0),EDATE(DATE(YEAR(Schedule!fpdate),MONTH(Schedule!fpdate)+1,15),(A428-1)/2)),IF(DAY(Schedule!fpdate)=15,IF(ISODD(A428),EDATE(Schedule!fpdate,(A428-1)/2),EOMONTH(EDATE(Schedule!fpdate,(A428-1)/2),0)),IF(DAY(Schedule!fpdate)&lt;=14,IF(ISODD(A428),EDATE(Schedule!fpdate,(A428-1)/2),EDATE(MIN(Schedule!fpdate+15,EOMONTH(Schedule!fpdate,0)),(A428-1)/2)),EDATE(IF(ISODD(A428),Schedule!fpdate,Schedule!fpdate-15),A428/2))))),IF(A428=1,Schedule!fpdate,EDATE(Schedule!fpdate,Schedule!months_per_period*(A428-1)))))))</f>
        <v/>
      </c>
      <c r="C428" s="55" t="str">
        <f>IF(A428="","",IF(Schedule!roundOpt,IF(OR(A428=Schedule!nper,Schedule!payment&gt;ROUND((1+Schedule!rate)*H427,2)),ROUND((1+Schedule!rate)*H427,2),Schedule!payment),IF(OR(A428=Schedule!nper,Schedule!payment&gt;(1+Schedule!rate)*H427),(1+Schedule!rate)*H427,Schedule!payment)))</f>
        <v/>
      </c>
      <c r="D428" s="58"/>
      <c r="E428" s="57"/>
      <c r="F428" s="57" t="str">
        <f>IF(A428="","",IF(AND(A428=1,Schedule!pmtType=1),0,IF(Schedule!roundOpt,ROUND(Schedule!rate*H427,2),Schedule!rate*H427)))</f>
        <v/>
      </c>
      <c r="G428" s="57" t="str">
        <f t="shared" si="7"/>
        <v/>
      </c>
      <c r="H428" s="57" t="str">
        <f t="shared" si="8"/>
        <v/>
      </c>
    </row>
    <row r="429" ht="12.75" customHeight="1">
      <c r="A429" s="53" t="str">
        <f>IF(H428="","",IF(Schedule!roundOpt,IF(OR(A428&gt;=Schedule!nper,ROUND(H428,2)&lt;=0),"",A428+1),IF(OR(A428&gt;=Schedule!nper,H428&lt;=0),"",A428+1)))</f>
        <v/>
      </c>
      <c r="B429" s="54" t="str">
        <f>IF(A429="","",IF(Schedule!periods_per_year=26,IF(A429=1,Schedule!fpdate,B428+14),IF(Schedule!periods_per_year=52,IF(A429=1,Schedule!fpdate,B428+7),IF(Schedule!periods_per_year=24,IF(A429=1,Schedule!fpdate,IF(Schedule!fpdate=EOMONTH(Schedule!fpdate,0),IF(ISODD(A429),EOMONTH(EDATE(Schedule!fpdate,(A429-1)/2),0),EDATE(DATE(YEAR(Schedule!fpdate),MONTH(Schedule!fpdate)+1,15),(A429-1)/2)),IF(DAY(Schedule!fpdate)=15,IF(ISODD(A429),EDATE(Schedule!fpdate,(A429-1)/2),EOMONTH(EDATE(Schedule!fpdate,(A429-1)/2),0)),IF(DAY(Schedule!fpdate)&lt;=14,IF(ISODD(A429),EDATE(Schedule!fpdate,(A429-1)/2),EDATE(MIN(Schedule!fpdate+15,EOMONTH(Schedule!fpdate,0)),(A429-1)/2)),EDATE(IF(ISODD(A429),Schedule!fpdate,Schedule!fpdate-15),A429/2))))),IF(A429=1,Schedule!fpdate,EDATE(Schedule!fpdate,Schedule!months_per_period*(A429-1)))))))</f>
        <v/>
      </c>
      <c r="C429" s="55" t="str">
        <f>IF(A429="","",IF(Schedule!roundOpt,IF(OR(A429=Schedule!nper,Schedule!payment&gt;ROUND((1+Schedule!rate)*H428,2)),ROUND((1+Schedule!rate)*H428,2),Schedule!payment),IF(OR(A429=Schedule!nper,Schedule!payment&gt;(1+Schedule!rate)*H428),(1+Schedule!rate)*H428,Schedule!payment)))</f>
        <v/>
      </c>
      <c r="D429" s="58"/>
      <c r="E429" s="57"/>
      <c r="F429" s="57" t="str">
        <f>IF(A429="","",IF(AND(A429=1,Schedule!pmtType=1),0,IF(Schedule!roundOpt,ROUND(Schedule!rate*H428,2),Schedule!rate*H428)))</f>
        <v/>
      </c>
      <c r="G429" s="57" t="str">
        <f t="shared" si="7"/>
        <v/>
      </c>
      <c r="H429" s="57" t="str">
        <f t="shared" si="8"/>
        <v/>
      </c>
    </row>
    <row r="430" ht="12.75" customHeight="1">
      <c r="A430" s="53" t="str">
        <f>IF(H429="","",IF(Schedule!roundOpt,IF(OR(A429&gt;=Schedule!nper,ROUND(H429,2)&lt;=0),"",A429+1),IF(OR(A429&gt;=Schedule!nper,H429&lt;=0),"",A429+1)))</f>
        <v/>
      </c>
      <c r="B430" s="54" t="str">
        <f>IF(A430="","",IF(Schedule!periods_per_year=26,IF(A430=1,Schedule!fpdate,B429+14),IF(Schedule!periods_per_year=52,IF(A430=1,Schedule!fpdate,B429+7),IF(Schedule!periods_per_year=24,IF(A430=1,Schedule!fpdate,IF(Schedule!fpdate=EOMONTH(Schedule!fpdate,0),IF(ISODD(A430),EOMONTH(EDATE(Schedule!fpdate,(A430-1)/2),0),EDATE(DATE(YEAR(Schedule!fpdate),MONTH(Schedule!fpdate)+1,15),(A430-1)/2)),IF(DAY(Schedule!fpdate)=15,IF(ISODD(A430),EDATE(Schedule!fpdate,(A430-1)/2),EOMONTH(EDATE(Schedule!fpdate,(A430-1)/2),0)),IF(DAY(Schedule!fpdate)&lt;=14,IF(ISODD(A430),EDATE(Schedule!fpdate,(A430-1)/2),EDATE(MIN(Schedule!fpdate+15,EOMONTH(Schedule!fpdate,0)),(A430-1)/2)),EDATE(IF(ISODD(A430),Schedule!fpdate,Schedule!fpdate-15),A430/2))))),IF(A430=1,Schedule!fpdate,EDATE(Schedule!fpdate,Schedule!months_per_period*(A430-1)))))))</f>
        <v/>
      </c>
      <c r="C430" s="55" t="str">
        <f>IF(A430="","",IF(Schedule!roundOpt,IF(OR(A430=Schedule!nper,Schedule!payment&gt;ROUND((1+Schedule!rate)*H429,2)),ROUND((1+Schedule!rate)*H429,2),Schedule!payment),IF(OR(A430=Schedule!nper,Schedule!payment&gt;(1+Schedule!rate)*H429),(1+Schedule!rate)*H429,Schedule!payment)))</f>
        <v/>
      </c>
      <c r="D430" s="58"/>
      <c r="E430" s="57"/>
      <c r="F430" s="57" t="str">
        <f>IF(A430="","",IF(AND(A430=1,Schedule!pmtType=1),0,IF(Schedule!roundOpt,ROUND(Schedule!rate*H429,2),Schedule!rate*H429)))</f>
        <v/>
      </c>
      <c r="G430" s="57" t="str">
        <f t="shared" si="7"/>
        <v/>
      </c>
      <c r="H430" s="57" t="str">
        <f t="shared" si="8"/>
        <v/>
      </c>
    </row>
    <row r="431" ht="12.75" customHeight="1">
      <c r="A431" s="53" t="str">
        <f>IF(H430="","",IF(Schedule!roundOpt,IF(OR(A430&gt;=Schedule!nper,ROUND(H430,2)&lt;=0),"",A430+1),IF(OR(A430&gt;=Schedule!nper,H430&lt;=0),"",A430+1)))</f>
        <v/>
      </c>
      <c r="B431" s="54" t="str">
        <f>IF(A431="","",IF(Schedule!periods_per_year=26,IF(A431=1,Schedule!fpdate,B430+14),IF(Schedule!periods_per_year=52,IF(A431=1,Schedule!fpdate,B430+7),IF(Schedule!periods_per_year=24,IF(A431=1,Schedule!fpdate,IF(Schedule!fpdate=EOMONTH(Schedule!fpdate,0),IF(ISODD(A431),EOMONTH(EDATE(Schedule!fpdate,(A431-1)/2),0),EDATE(DATE(YEAR(Schedule!fpdate),MONTH(Schedule!fpdate)+1,15),(A431-1)/2)),IF(DAY(Schedule!fpdate)=15,IF(ISODD(A431),EDATE(Schedule!fpdate,(A431-1)/2),EOMONTH(EDATE(Schedule!fpdate,(A431-1)/2),0)),IF(DAY(Schedule!fpdate)&lt;=14,IF(ISODD(A431),EDATE(Schedule!fpdate,(A431-1)/2),EDATE(MIN(Schedule!fpdate+15,EOMONTH(Schedule!fpdate,0)),(A431-1)/2)),EDATE(IF(ISODD(A431),Schedule!fpdate,Schedule!fpdate-15),A431/2))))),IF(A431=1,Schedule!fpdate,EDATE(Schedule!fpdate,Schedule!months_per_period*(A431-1)))))))</f>
        <v/>
      </c>
      <c r="C431" s="55" t="str">
        <f>IF(A431="","",IF(Schedule!roundOpt,IF(OR(A431=Schedule!nper,Schedule!payment&gt;ROUND((1+Schedule!rate)*H430,2)),ROUND((1+Schedule!rate)*H430,2),Schedule!payment),IF(OR(A431=Schedule!nper,Schedule!payment&gt;(1+Schedule!rate)*H430),(1+Schedule!rate)*H430,Schedule!payment)))</f>
        <v/>
      </c>
      <c r="D431" s="58"/>
      <c r="E431" s="57"/>
      <c r="F431" s="57" t="str">
        <f>IF(A431="","",IF(AND(A431=1,Schedule!pmtType=1),0,IF(Schedule!roundOpt,ROUND(Schedule!rate*H430,2),Schedule!rate*H430)))</f>
        <v/>
      </c>
      <c r="G431" s="57" t="str">
        <f t="shared" si="7"/>
        <v/>
      </c>
      <c r="H431" s="57" t="str">
        <f t="shared" si="8"/>
        <v/>
      </c>
    </row>
    <row r="432" ht="12.75" customHeight="1">
      <c r="A432" s="53" t="str">
        <f>IF(H431="","",IF(Schedule!roundOpt,IF(OR(A431&gt;=Schedule!nper,ROUND(H431,2)&lt;=0),"",A431+1),IF(OR(A431&gt;=Schedule!nper,H431&lt;=0),"",A431+1)))</f>
        <v/>
      </c>
      <c r="B432" s="54" t="str">
        <f>IF(A432="","",IF(Schedule!periods_per_year=26,IF(A432=1,Schedule!fpdate,B431+14),IF(Schedule!periods_per_year=52,IF(A432=1,Schedule!fpdate,B431+7),IF(Schedule!periods_per_year=24,IF(A432=1,Schedule!fpdate,IF(Schedule!fpdate=EOMONTH(Schedule!fpdate,0),IF(ISODD(A432),EOMONTH(EDATE(Schedule!fpdate,(A432-1)/2),0),EDATE(DATE(YEAR(Schedule!fpdate),MONTH(Schedule!fpdate)+1,15),(A432-1)/2)),IF(DAY(Schedule!fpdate)=15,IF(ISODD(A432),EDATE(Schedule!fpdate,(A432-1)/2),EOMONTH(EDATE(Schedule!fpdate,(A432-1)/2),0)),IF(DAY(Schedule!fpdate)&lt;=14,IF(ISODD(A432),EDATE(Schedule!fpdate,(A432-1)/2),EDATE(MIN(Schedule!fpdate+15,EOMONTH(Schedule!fpdate,0)),(A432-1)/2)),EDATE(IF(ISODD(A432),Schedule!fpdate,Schedule!fpdate-15),A432/2))))),IF(A432=1,Schedule!fpdate,EDATE(Schedule!fpdate,Schedule!months_per_period*(A432-1)))))))</f>
        <v/>
      </c>
      <c r="C432" s="55" t="str">
        <f>IF(A432="","",IF(Schedule!roundOpt,IF(OR(A432=Schedule!nper,Schedule!payment&gt;ROUND((1+Schedule!rate)*H431,2)),ROUND((1+Schedule!rate)*H431,2),Schedule!payment),IF(OR(A432=Schedule!nper,Schedule!payment&gt;(1+Schedule!rate)*H431),(1+Schedule!rate)*H431,Schedule!payment)))</f>
        <v/>
      </c>
      <c r="D432" s="58"/>
      <c r="E432" s="57"/>
      <c r="F432" s="57" t="str">
        <f>IF(A432="","",IF(AND(A432=1,Schedule!pmtType=1),0,IF(Schedule!roundOpt,ROUND(Schedule!rate*H431,2),Schedule!rate*H431)))</f>
        <v/>
      </c>
      <c r="G432" s="57" t="str">
        <f t="shared" si="7"/>
        <v/>
      </c>
      <c r="H432" s="57" t="str">
        <f t="shared" si="8"/>
        <v/>
      </c>
    </row>
    <row r="433" ht="12.75" customHeight="1">
      <c r="A433" s="53" t="str">
        <f>IF(H432="","",IF(Schedule!roundOpt,IF(OR(A432&gt;=Schedule!nper,ROUND(H432,2)&lt;=0),"",A432+1),IF(OR(A432&gt;=Schedule!nper,H432&lt;=0),"",A432+1)))</f>
        <v/>
      </c>
      <c r="B433" s="54" t="str">
        <f>IF(A433="","",IF(Schedule!periods_per_year=26,IF(A433=1,Schedule!fpdate,B432+14),IF(Schedule!periods_per_year=52,IF(A433=1,Schedule!fpdate,B432+7),IF(Schedule!periods_per_year=24,IF(A433=1,Schedule!fpdate,IF(Schedule!fpdate=EOMONTH(Schedule!fpdate,0),IF(ISODD(A433),EOMONTH(EDATE(Schedule!fpdate,(A433-1)/2),0),EDATE(DATE(YEAR(Schedule!fpdate),MONTH(Schedule!fpdate)+1,15),(A433-1)/2)),IF(DAY(Schedule!fpdate)=15,IF(ISODD(A433),EDATE(Schedule!fpdate,(A433-1)/2),EOMONTH(EDATE(Schedule!fpdate,(A433-1)/2),0)),IF(DAY(Schedule!fpdate)&lt;=14,IF(ISODD(A433),EDATE(Schedule!fpdate,(A433-1)/2),EDATE(MIN(Schedule!fpdate+15,EOMONTH(Schedule!fpdate,0)),(A433-1)/2)),EDATE(IF(ISODD(A433),Schedule!fpdate,Schedule!fpdate-15),A433/2))))),IF(A433=1,Schedule!fpdate,EDATE(Schedule!fpdate,Schedule!months_per_period*(A433-1)))))))</f>
        <v/>
      </c>
      <c r="C433" s="55" t="str">
        <f>IF(A433="","",IF(Schedule!roundOpt,IF(OR(A433=Schedule!nper,Schedule!payment&gt;ROUND((1+Schedule!rate)*H432,2)),ROUND((1+Schedule!rate)*H432,2),Schedule!payment),IF(OR(A433=Schedule!nper,Schedule!payment&gt;(1+Schedule!rate)*H432),(1+Schedule!rate)*H432,Schedule!payment)))</f>
        <v/>
      </c>
      <c r="D433" s="58"/>
      <c r="E433" s="57"/>
      <c r="F433" s="57" t="str">
        <f>IF(A433="","",IF(AND(A433=1,Schedule!pmtType=1),0,IF(Schedule!roundOpt,ROUND(Schedule!rate*H432,2),Schedule!rate*H432)))</f>
        <v/>
      </c>
      <c r="G433" s="57" t="str">
        <f t="shared" si="7"/>
        <v/>
      </c>
      <c r="H433" s="57" t="str">
        <f t="shared" si="8"/>
        <v/>
      </c>
    </row>
    <row r="434" ht="12.75" customHeight="1">
      <c r="A434" s="53" t="str">
        <f>IF(H433="","",IF(Schedule!roundOpt,IF(OR(A433&gt;=Schedule!nper,ROUND(H433,2)&lt;=0),"",A433+1),IF(OR(A433&gt;=Schedule!nper,H433&lt;=0),"",A433+1)))</f>
        <v/>
      </c>
      <c r="B434" s="54" t="str">
        <f>IF(A434="","",IF(Schedule!periods_per_year=26,IF(A434=1,Schedule!fpdate,B433+14),IF(Schedule!periods_per_year=52,IF(A434=1,Schedule!fpdate,B433+7),IF(Schedule!periods_per_year=24,IF(A434=1,Schedule!fpdate,IF(Schedule!fpdate=EOMONTH(Schedule!fpdate,0),IF(ISODD(A434),EOMONTH(EDATE(Schedule!fpdate,(A434-1)/2),0),EDATE(DATE(YEAR(Schedule!fpdate),MONTH(Schedule!fpdate)+1,15),(A434-1)/2)),IF(DAY(Schedule!fpdate)=15,IF(ISODD(A434),EDATE(Schedule!fpdate,(A434-1)/2),EOMONTH(EDATE(Schedule!fpdate,(A434-1)/2),0)),IF(DAY(Schedule!fpdate)&lt;=14,IF(ISODD(A434),EDATE(Schedule!fpdate,(A434-1)/2),EDATE(MIN(Schedule!fpdate+15,EOMONTH(Schedule!fpdate,0)),(A434-1)/2)),EDATE(IF(ISODD(A434),Schedule!fpdate,Schedule!fpdate-15),A434/2))))),IF(A434=1,Schedule!fpdate,EDATE(Schedule!fpdate,Schedule!months_per_period*(A434-1)))))))</f>
        <v/>
      </c>
      <c r="C434" s="55" t="str">
        <f>IF(A434="","",IF(Schedule!roundOpt,IF(OR(A434=Schedule!nper,Schedule!payment&gt;ROUND((1+Schedule!rate)*H433,2)),ROUND((1+Schedule!rate)*H433,2),Schedule!payment),IF(OR(A434=Schedule!nper,Schedule!payment&gt;(1+Schedule!rate)*H433),(1+Schedule!rate)*H433,Schedule!payment)))</f>
        <v/>
      </c>
      <c r="D434" s="58"/>
      <c r="E434" s="57"/>
      <c r="F434" s="57" t="str">
        <f>IF(A434="","",IF(AND(A434=1,Schedule!pmtType=1),0,IF(Schedule!roundOpt,ROUND(Schedule!rate*H433,2),Schedule!rate*H433)))</f>
        <v/>
      </c>
      <c r="G434" s="57" t="str">
        <f t="shared" si="7"/>
        <v/>
      </c>
      <c r="H434" s="57" t="str">
        <f t="shared" si="8"/>
        <v/>
      </c>
    </row>
    <row r="435" ht="12.75" customHeight="1">
      <c r="A435" s="53" t="str">
        <f>IF(H434="","",IF(Schedule!roundOpt,IF(OR(A434&gt;=Schedule!nper,ROUND(H434,2)&lt;=0),"",A434+1),IF(OR(A434&gt;=Schedule!nper,H434&lt;=0),"",A434+1)))</f>
        <v/>
      </c>
      <c r="B435" s="54" t="str">
        <f>IF(A435="","",IF(Schedule!periods_per_year=26,IF(A435=1,Schedule!fpdate,B434+14),IF(Schedule!periods_per_year=52,IF(A435=1,Schedule!fpdate,B434+7),IF(Schedule!periods_per_year=24,IF(A435=1,Schedule!fpdate,IF(Schedule!fpdate=EOMONTH(Schedule!fpdate,0),IF(ISODD(A435),EOMONTH(EDATE(Schedule!fpdate,(A435-1)/2),0),EDATE(DATE(YEAR(Schedule!fpdate),MONTH(Schedule!fpdate)+1,15),(A435-1)/2)),IF(DAY(Schedule!fpdate)=15,IF(ISODD(A435),EDATE(Schedule!fpdate,(A435-1)/2),EOMONTH(EDATE(Schedule!fpdate,(A435-1)/2),0)),IF(DAY(Schedule!fpdate)&lt;=14,IF(ISODD(A435),EDATE(Schedule!fpdate,(A435-1)/2),EDATE(MIN(Schedule!fpdate+15,EOMONTH(Schedule!fpdate,0)),(A435-1)/2)),EDATE(IF(ISODD(A435),Schedule!fpdate,Schedule!fpdate-15),A435/2))))),IF(A435=1,Schedule!fpdate,EDATE(Schedule!fpdate,Schedule!months_per_period*(A435-1)))))))</f>
        <v/>
      </c>
      <c r="C435" s="55" t="str">
        <f>IF(A435="","",IF(Schedule!roundOpt,IF(OR(A435=Schedule!nper,Schedule!payment&gt;ROUND((1+Schedule!rate)*H434,2)),ROUND((1+Schedule!rate)*H434,2),Schedule!payment),IF(OR(A435=Schedule!nper,Schedule!payment&gt;(1+Schedule!rate)*H434),(1+Schedule!rate)*H434,Schedule!payment)))</f>
        <v/>
      </c>
      <c r="D435" s="58"/>
      <c r="E435" s="57"/>
      <c r="F435" s="57" t="str">
        <f>IF(A435="","",IF(AND(A435=1,Schedule!pmtType=1),0,IF(Schedule!roundOpt,ROUND(Schedule!rate*H434,2),Schedule!rate*H434)))</f>
        <v/>
      </c>
      <c r="G435" s="57" t="str">
        <f t="shared" si="7"/>
        <v/>
      </c>
      <c r="H435" s="57" t="str">
        <f t="shared" si="8"/>
        <v/>
      </c>
    </row>
    <row r="436" ht="12.75" customHeight="1">
      <c r="A436" s="53" t="str">
        <f>IF(H435="","",IF(Schedule!roundOpt,IF(OR(A435&gt;=Schedule!nper,ROUND(H435,2)&lt;=0),"",A435+1),IF(OR(A435&gt;=Schedule!nper,H435&lt;=0),"",A435+1)))</f>
        <v/>
      </c>
      <c r="B436" s="54" t="str">
        <f>IF(A436="","",IF(Schedule!periods_per_year=26,IF(A436=1,Schedule!fpdate,B435+14),IF(Schedule!periods_per_year=52,IF(A436=1,Schedule!fpdate,B435+7),IF(Schedule!periods_per_year=24,IF(A436=1,Schedule!fpdate,IF(Schedule!fpdate=EOMONTH(Schedule!fpdate,0),IF(ISODD(A436),EOMONTH(EDATE(Schedule!fpdate,(A436-1)/2),0),EDATE(DATE(YEAR(Schedule!fpdate),MONTH(Schedule!fpdate)+1,15),(A436-1)/2)),IF(DAY(Schedule!fpdate)=15,IF(ISODD(A436),EDATE(Schedule!fpdate,(A436-1)/2),EOMONTH(EDATE(Schedule!fpdate,(A436-1)/2),0)),IF(DAY(Schedule!fpdate)&lt;=14,IF(ISODD(A436),EDATE(Schedule!fpdate,(A436-1)/2),EDATE(MIN(Schedule!fpdate+15,EOMONTH(Schedule!fpdate,0)),(A436-1)/2)),EDATE(IF(ISODD(A436),Schedule!fpdate,Schedule!fpdate-15),A436/2))))),IF(A436=1,Schedule!fpdate,EDATE(Schedule!fpdate,Schedule!months_per_period*(A436-1)))))))</f>
        <v/>
      </c>
      <c r="C436" s="55" t="str">
        <f>IF(A436="","",IF(Schedule!roundOpt,IF(OR(A436=Schedule!nper,Schedule!payment&gt;ROUND((1+Schedule!rate)*H435,2)),ROUND((1+Schedule!rate)*H435,2),Schedule!payment),IF(OR(A436=Schedule!nper,Schedule!payment&gt;(1+Schedule!rate)*H435),(1+Schedule!rate)*H435,Schedule!payment)))</f>
        <v/>
      </c>
      <c r="D436" s="58"/>
      <c r="E436" s="57"/>
      <c r="F436" s="57" t="str">
        <f>IF(A436="","",IF(AND(A436=1,Schedule!pmtType=1),0,IF(Schedule!roundOpt,ROUND(Schedule!rate*H435,2),Schedule!rate*H435)))</f>
        <v/>
      </c>
      <c r="G436" s="57" t="str">
        <f t="shared" si="7"/>
        <v/>
      </c>
      <c r="H436" s="57" t="str">
        <f t="shared" si="8"/>
        <v/>
      </c>
    </row>
    <row r="437" ht="12.75" customHeight="1">
      <c r="A437" s="53" t="str">
        <f>IF(H436="","",IF(Schedule!roundOpt,IF(OR(A436&gt;=Schedule!nper,ROUND(H436,2)&lt;=0),"",A436+1),IF(OR(A436&gt;=Schedule!nper,H436&lt;=0),"",A436+1)))</f>
        <v/>
      </c>
      <c r="B437" s="54" t="str">
        <f>IF(A437="","",IF(Schedule!periods_per_year=26,IF(A437=1,Schedule!fpdate,B436+14),IF(Schedule!periods_per_year=52,IF(A437=1,Schedule!fpdate,B436+7),IF(Schedule!periods_per_year=24,IF(A437=1,Schedule!fpdate,IF(Schedule!fpdate=EOMONTH(Schedule!fpdate,0),IF(ISODD(A437),EOMONTH(EDATE(Schedule!fpdate,(A437-1)/2),0),EDATE(DATE(YEAR(Schedule!fpdate),MONTH(Schedule!fpdate)+1,15),(A437-1)/2)),IF(DAY(Schedule!fpdate)=15,IF(ISODD(A437),EDATE(Schedule!fpdate,(A437-1)/2),EOMONTH(EDATE(Schedule!fpdate,(A437-1)/2),0)),IF(DAY(Schedule!fpdate)&lt;=14,IF(ISODD(A437),EDATE(Schedule!fpdate,(A437-1)/2),EDATE(MIN(Schedule!fpdate+15,EOMONTH(Schedule!fpdate,0)),(A437-1)/2)),EDATE(IF(ISODD(A437),Schedule!fpdate,Schedule!fpdate-15),A437/2))))),IF(A437=1,Schedule!fpdate,EDATE(Schedule!fpdate,Schedule!months_per_period*(A437-1)))))))</f>
        <v/>
      </c>
      <c r="C437" s="55" t="str">
        <f>IF(A437="","",IF(Schedule!roundOpt,IF(OR(A437=Schedule!nper,Schedule!payment&gt;ROUND((1+Schedule!rate)*H436,2)),ROUND((1+Schedule!rate)*H436,2),Schedule!payment),IF(OR(A437=Schedule!nper,Schedule!payment&gt;(1+Schedule!rate)*H436),(1+Schedule!rate)*H436,Schedule!payment)))</f>
        <v/>
      </c>
      <c r="D437" s="58"/>
      <c r="E437" s="57"/>
      <c r="F437" s="57" t="str">
        <f>IF(A437="","",IF(AND(A437=1,Schedule!pmtType=1),0,IF(Schedule!roundOpt,ROUND(Schedule!rate*H436,2),Schedule!rate*H436)))</f>
        <v/>
      </c>
      <c r="G437" s="57" t="str">
        <f t="shared" si="7"/>
        <v/>
      </c>
      <c r="H437" s="57" t="str">
        <f t="shared" si="8"/>
        <v/>
      </c>
    </row>
    <row r="438" ht="12.75" customHeight="1">
      <c r="A438" s="53" t="str">
        <f>IF(H437="","",IF(Schedule!roundOpt,IF(OR(A437&gt;=Schedule!nper,ROUND(H437,2)&lt;=0),"",A437+1),IF(OR(A437&gt;=Schedule!nper,H437&lt;=0),"",A437+1)))</f>
        <v/>
      </c>
      <c r="B438" s="54" t="str">
        <f>IF(A438="","",IF(Schedule!periods_per_year=26,IF(A438=1,Schedule!fpdate,B437+14),IF(Schedule!periods_per_year=52,IF(A438=1,Schedule!fpdate,B437+7),IF(Schedule!periods_per_year=24,IF(A438=1,Schedule!fpdate,IF(Schedule!fpdate=EOMONTH(Schedule!fpdate,0),IF(ISODD(A438),EOMONTH(EDATE(Schedule!fpdate,(A438-1)/2),0),EDATE(DATE(YEAR(Schedule!fpdate),MONTH(Schedule!fpdate)+1,15),(A438-1)/2)),IF(DAY(Schedule!fpdate)=15,IF(ISODD(A438),EDATE(Schedule!fpdate,(A438-1)/2),EOMONTH(EDATE(Schedule!fpdate,(A438-1)/2),0)),IF(DAY(Schedule!fpdate)&lt;=14,IF(ISODD(A438),EDATE(Schedule!fpdate,(A438-1)/2),EDATE(MIN(Schedule!fpdate+15,EOMONTH(Schedule!fpdate,0)),(A438-1)/2)),EDATE(IF(ISODD(A438),Schedule!fpdate,Schedule!fpdate-15),A438/2))))),IF(A438=1,Schedule!fpdate,EDATE(Schedule!fpdate,Schedule!months_per_period*(A438-1)))))))</f>
        <v/>
      </c>
      <c r="C438" s="55" t="str">
        <f>IF(A438="","",IF(Schedule!roundOpt,IF(OR(A438=Schedule!nper,Schedule!payment&gt;ROUND((1+Schedule!rate)*H437,2)),ROUND((1+Schedule!rate)*H437,2),Schedule!payment),IF(OR(A438=Schedule!nper,Schedule!payment&gt;(1+Schedule!rate)*H437),(1+Schedule!rate)*H437,Schedule!payment)))</f>
        <v/>
      </c>
      <c r="D438" s="58"/>
      <c r="E438" s="57"/>
      <c r="F438" s="57" t="str">
        <f>IF(A438="","",IF(AND(A438=1,Schedule!pmtType=1),0,IF(Schedule!roundOpt,ROUND(Schedule!rate*H437,2),Schedule!rate*H437)))</f>
        <v/>
      </c>
      <c r="G438" s="57" t="str">
        <f t="shared" si="7"/>
        <v/>
      </c>
      <c r="H438" s="57" t="str">
        <f t="shared" si="8"/>
        <v/>
      </c>
    </row>
    <row r="439" ht="12.75" customHeight="1">
      <c r="A439" s="53" t="str">
        <f>IF(H438="","",IF(Schedule!roundOpt,IF(OR(A438&gt;=Schedule!nper,ROUND(H438,2)&lt;=0),"",A438+1),IF(OR(A438&gt;=Schedule!nper,H438&lt;=0),"",A438+1)))</f>
        <v/>
      </c>
      <c r="B439" s="54" t="str">
        <f>IF(A439="","",IF(Schedule!periods_per_year=26,IF(A439=1,Schedule!fpdate,B438+14),IF(Schedule!periods_per_year=52,IF(A439=1,Schedule!fpdate,B438+7),IF(Schedule!periods_per_year=24,IF(A439=1,Schedule!fpdate,IF(Schedule!fpdate=EOMONTH(Schedule!fpdate,0),IF(ISODD(A439),EOMONTH(EDATE(Schedule!fpdate,(A439-1)/2),0),EDATE(DATE(YEAR(Schedule!fpdate),MONTH(Schedule!fpdate)+1,15),(A439-1)/2)),IF(DAY(Schedule!fpdate)=15,IF(ISODD(A439),EDATE(Schedule!fpdate,(A439-1)/2),EOMONTH(EDATE(Schedule!fpdate,(A439-1)/2),0)),IF(DAY(Schedule!fpdate)&lt;=14,IF(ISODD(A439),EDATE(Schedule!fpdate,(A439-1)/2),EDATE(MIN(Schedule!fpdate+15,EOMONTH(Schedule!fpdate,0)),(A439-1)/2)),EDATE(IF(ISODD(A439),Schedule!fpdate,Schedule!fpdate-15),A439/2))))),IF(A439=1,Schedule!fpdate,EDATE(Schedule!fpdate,Schedule!months_per_period*(A439-1)))))))</f>
        <v/>
      </c>
      <c r="C439" s="55" t="str">
        <f>IF(A439="","",IF(Schedule!roundOpt,IF(OR(A439=Schedule!nper,Schedule!payment&gt;ROUND((1+Schedule!rate)*H438,2)),ROUND((1+Schedule!rate)*H438,2),Schedule!payment),IF(OR(A439=Schedule!nper,Schedule!payment&gt;(1+Schedule!rate)*H438),(1+Schedule!rate)*H438,Schedule!payment)))</f>
        <v/>
      </c>
      <c r="D439" s="58"/>
      <c r="E439" s="57"/>
      <c r="F439" s="57" t="str">
        <f>IF(A439="","",IF(AND(A439=1,Schedule!pmtType=1),0,IF(Schedule!roundOpt,ROUND(Schedule!rate*H438,2),Schedule!rate*H438)))</f>
        <v/>
      </c>
      <c r="G439" s="57" t="str">
        <f t="shared" si="7"/>
        <v/>
      </c>
      <c r="H439" s="57" t="str">
        <f t="shared" si="8"/>
        <v/>
      </c>
    </row>
    <row r="440" ht="12.75" customHeight="1">
      <c r="A440" s="53" t="str">
        <f>IF(H439="","",IF(Schedule!roundOpt,IF(OR(A439&gt;=Schedule!nper,ROUND(H439,2)&lt;=0),"",A439+1),IF(OR(A439&gt;=Schedule!nper,H439&lt;=0),"",A439+1)))</f>
        <v/>
      </c>
      <c r="B440" s="54" t="str">
        <f>IF(A440="","",IF(Schedule!periods_per_year=26,IF(A440=1,Schedule!fpdate,B439+14),IF(Schedule!periods_per_year=52,IF(A440=1,Schedule!fpdate,B439+7),IF(Schedule!periods_per_year=24,IF(A440=1,Schedule!fpdate,IF(Schedule!fpdate=EOMONTH(Schedule!fpdate,0),IF(ISODD(A440),EOMONTH(EDATE(Schedule!fpdate,(A440-1)/2),0),EDATE(DATE(YEAR(Schedule!fpdate),MONTH(Schedule!fpdate)+1,15),(A440-1)/2)),IF(DAY(Schedule!fpdate)=15,IF(ISODD(A440),EDATE(Schedule!fpdate,(A440-1)/2),EOMONTH(EDATE(Schedule!fpdate,(A440-1)/2),0)),IF(DAY(Schedule!fpdate)&lt;=14,IF(ISODD(A440),EDATE(Schedule!fpdate,(A440-1)/2),EDATE(MIN(Schedule!fpdate+15,EOMONTH(Schedule!fpdate,0)),(A440-1)/2)),EDATE(IF(ISODD(A440),Schedule!fpdate,Schedule!fpdate-15),A440/2))))),IF(A440=1,Schedule!fpdate,EDATE(Schedule!fpdate,Schedule!months_per_period*(A440-1)))))))</f>
        <v/>
      </c>
      <c r="C440" s="55" t="str">
        <f>IF(A440="","",IF(Schedule!roundOpt,IF(OR(A440=Schedule!nper,Schedule!payment&gt;ROUND((1+Schedule!rate)*H439,2)),ROUND((1+Schedule!rate)*H439,2),Schedule!payment),IF(OR(A440=Schedule!nper,Schedule!payment&gt;(1+Schedule!rate)*H439),(1+Schedule!rate)*H439,Schedule!payment)))</f>
        <v/>
      </c>
      <c r="D440" s="58"/>
      <c r="E440" s="57"/>
      <c r="F440" s="57" t="str">
        <f>IF(A440="","",IF(AND(A440=1,Schedule!pmtType=1),0,IF(Schedule!roundOpt,ROUND(Schedule!rate*H439,2),Schedule!rate*H439)))</f>
        <v/>
      </c>
      <c r="G440" s="57" t="str">
        <f t="shared" si="7"/>
        <v/>
      </c>
      <c r="H440" s="57" t="str">
        <f t="shared" si="8"/>
        <v/>
      </c>
    </row>
    <row r="441" ht="12.75" customHeight="1">
      <c r="A441" s="53" t="str">
        <f>IF(H440="","",IF(Schedule!roundOpt,IF(OR(A440&gt;=Schedule!nper,ROUND(H440,2)&lt;=0),"",A440+1),IF(OR(A440&gt;=Schedule!nper,H440&lt;=0),"",A440+1)))</f>
        <v/>
      </c>
      <c r="B441" s="54" t="str">
        <f>IF(A441="","",IF(Schedule!periods_per_year=26,IF(A441=1,Schedule!fpdate,B440+14),IF(Schedule!periods_per_year=52,IF(A441=1,Schedule!fpdate,B440+7),IF(Schedule!periods_per_year=24,IF(A441=1,Schedule!fpdate,IF(Schedule!fpdate=EOMONTH(Schedule!fpdate,0),IF(ISODD(A441),EOMONTH(EDATE(Schedule!fpdate,(A441-1)/2),0),EDATE(DATE(YEAR(Schedule!fpdate),MONTH(Schedule!fpdate)+1,15),(A441-1)/2)),IF(DAY(Schedule!fpdate)=15,IF(ISODD(A441),EDATE(Schedule!fpdate,(A441-1)/2),EOMONTH(EDATE(Schedule!fpdate,(A441-1)/2),0)),IF(DAY(Schedule!fpdate)&lt;=14,IF(ISODD(A441),EDATE(Schedule!fpdate,(A441-1)/2),EDATE(MIN(Schedule!fpdate+15,EOMONTH(Schedule!fpdate,0)),(A441-1)/2)),EDATE(IF(ISODD(A441),Schedule!fpdate,Schedule!fpdate-15),A441/2))))),IF(A441=1,Schedule!fpdate,EDATE(Schedule!fpdate,Schedule!months_per_period*(A441-1)))))))</f>
        <v/>
      </c>
      <c r="C441" s="55" t="str">
        <f>IF(A441="","",IF(Schedule!roundOpt,IF(OR(A441=Schedule!nper,Schedule!payment&gt;ROUND((1+Schedule!rate)*H440,2)),ROUND((1+Schedule!rate)*H440,2),Schedule!payment),IF(OR(A441=Schedule!nper,Schedule!payment&gt;(1+Schedule!rate)*H440),(1+Schedule!rate)*H440,Schedule!payment)))</f>
        <v/>
      </c>
      <c r="D441" s="58"/>
      <c r="E441" s="57"/>
      <c r="F441" s="57" t="str">
        <f>IF(A441="","",IF(AND(A441=1,Schedule!pmtType=1),0,IF(Schedule!roundOpt,ROUND(Schedule!rate*H440,2),Schedule!rate*H440)))</f>
        <v/>
      </c>
      <c r="G441" s="57" t="str">
        <f t="shared" si="7"/>
        <v/>
      </c>
      <c r="H441" s="57" t="str">
        <f t="shared" si="8"/>
        <v/>
      </c>
    </row>
    <row r="442" ht="12.75" customHeight="1">
      <c r="A442" s="53" t="str">
        <f>IF(H441="","",IF(Schedule!roundOpt,IF(OR(A441&gt;=Schedule!nper,ROUND(H441,2)&lt;=0),"",A441+1),IF(OR(A441&gt;=Schedule!nper,H441&lt;=0),"",A441+1)))</f>
        <v/>
      </c>
      <c r="B442" s="54" t="str">
        <f>IF(A442="","",IF(Schedule!periods_per_year=26,IF(A442=1,Schedule!fpdate,B441+14),IF(Schedule!periods_per_year=52,IF(A442=1,Schedule!fpdate,B441+7),IF(Schedule!periods_per_year=24,IF(A442=1,Schedule!fpdate,IF(Schedule!fpdate=EOMONTH(Schedule!fpdate,0),IF(ISODD(A442),EOMONTH(EDATE(Schedule!fpdate,(A442-1)/2),0),EDATE(DATE(YEAR(Schedule!fpdate),MONTH(Schedule!fpdate)+1,15),(A442-1)/2)),IF(DAY(Schedule!fpdate)=15,IF(ISODD(A442),EDATE(Schedule!fpdate,(A442-1)/2),EOMONTH(EDATE(Schedule!fpdate,(A442-1)/2),0)),IF(DAY(Schedule!fpdate)&lt;=14,IF(ISODD(A442),EDATE(Schedule!fpdate,(A442-1)/2),EDATE(MIN(Schedule!fpdate+15,EOMONTH(Schedule!fpdate,0)),(A442-1)/2)),EDATE(IF(ISODD(A442),Schedule!fpdate,Schedule!fpdate-15),A442/2))))),IF(A442=1,Schedule!fpdate,EDATE(Schedule!fpdate,Schedule!months_per_period*(A442-1)))))))</f>
        <v/>
      </c>
      <c r="C442" s="55" t="str">
        <f>IF(A442="","",IF(Schedule!roundOpt,IF(OR(A442=Schedule!nper,Schedule!payment&gt;ROUND((1+Schedule!rate)*H441,2)),ROUND((1+Schedule!rate)*H441,2),Schedule!payment),IF(OR(A442=Schedule!nper,Schedule!payment&gt;(1+Schedule!rate)*H441),(1+Schedule!rate)*H441,Schedule!payment)))</f>
        <v/>
      </c>
      <c r="D442" s="58"/>
      <c r="E442" s="57"/>
      <c r="F442" s="57" t="str">
        <f>IF(A442="","",IF(AND(A442=1,Schedule!pmtType=1),0,IF(Schedule!roundOpt,ROUND(Schedule!rate*H441,2),Schedule!rate*H441)))</f>
        <v/>
      </c>
      <c r="G442" s="57" t="str">
        <f t="shared" si="7"/>
        <v/>
      </c>
      <c r="H442" s="57" t="str">
        <f t="shared" si="8"/>
        <v/>
      </c>
    </row>
    <row r="443" ht="12.75" customHeight="1">
      <c r="A443" s="53" t="str">
        <f>IF(H442="","",IF(Schedule!roundOpt,IF(OR(A442&gt;=Schedule!nper,ROUND(H442,2)&lt;=0),"",A442+1),IF(OR(A442&gt;=Schedule!nper,H442&lt;=0),"",A442+1)))</f>
        <v/>
      </c>
      <c r="B443" s="54" t="str">
        <f>IF(A443="","",IF(Schedule!periods_per_year=26,IF(A443=1,Schedule!fpdate,B442+14),IF(Schedule!periods_per_year=52,IF(A443=1,Schedule!fpdate,B442+7),IF(Schedule!periods_per_year=24,IF(A443=1,Schedule!fpdate,IF(Schedule!fpdate=EOMONTH(Schedule!fpdate,0),IF(ISODD(A443),EOMONTH(EDATE(Schedule!fpdate,(A443-1)/2),0),EDATE(DATE(YEAR(Schedule!fpdate),MONTH(Schedule!fpdate)+1,15),(A443-1)/2)),IF(DAY(Schedule!fpdate)=15,IF(ISODD(A443),EDATE(Schedule!fpdate,(A443-1)/2),EOMONTH(EDATE(Schedule!fpdate,(A443-1)/2),0)),IF(DAY(Schedule!fpdate)&lt;=14,IF(ISODD(A443),EDATE(Schedule!fpdate,(A443-1)/2),EDATE(MIN(Schedule!fpdate+15,EOMONTH(Schedule!fpdate,0)),(A443-1)/2)),EDATE(IF(ISODD(A443),Schedule!fpdate,Schedule!fpdate-15),A443/2))))),IF(A443=1,Schedule!fpdate,EDATE(Schedule!fpdate,Schedule!months_per_period*(A443-1)))))))</f>
        <v/>
      </c>
      <c r="C443" s="55" t="str">
        <f>IF(A443="","",IF(Schedule!roundOpt,IF(OR(A443=Schedule!nper,Schedule!payment&gt;ROUND((1+Schedule!rate)*H442,2)),ROUND((1+Schedule!rate)*H442,2),Schedule!payment),IF(OR(A443=Schedule!nper,Schedule!payment&gt;(1+Schedule!rate)*H442),(1+Schedule!rate)*H442,Schedule!payment)))</f>
        <v/>
      </c>
      <c r="D443" s="58"/>
      <c r="E443" s="57"/>
      <c r="F443" s="57" t="str">
        <f>IF(A443="","",IF(AND(A443=1,Schedule!pmtType=1),0,IF(Schedule!roundOpt,ROUND(Schedule!rate*H442,2),Schedule!rate*H442)))</f>
        <v/>
      </c>
      <c r="G443" s="57" t="str">
        <f t="shared" si="7"/>
        <v/>
      </c>
      <c r="H443" s="57" t="str">
        <f t="shared" si="8"/>
        <v/>
      </c>
    </row>
    <row r="444" ht="12.75" customHeight="1">
      <c r="A444" s="53" t="str">
        <f>IF(H443="","",IF(Schedule!roundOpt,IF(OR(A443&gt;=Schedule!nper,ROUND(H443,2)&lt;=0),"",A443+1),IF(OR(A443&gt;=Schedule!nper,H443&lt;=0),"",A443+1)))</f>
        <v/>
      </c>
      <c r="B444" s="54" t="str">
        <f>IF(A444="","",IF(Schedule!periods_per_year=26,IF(A444=1,Schedule!fpdate,B443+14),IF(Schedule!periods_per_year=52,IF(A444=1,Schedule!fpdate,B443+7),IF(Schedule!periods_per_year=24,IF(A444=1,Schedule!fpdate,IF(Schedule!fpdate=EOMONTH(Schedule!fpdate,0),IF(ISODD(A444),EOMONTH(EDATE(Schedule!fpdate,(A444-1)/2),0),EDATE(DATE(YEAR(Schedule!fpdate),MONTH(Schedule!fpdate)+1,15),(A444-1)/2)),IF(DAY(Schedule!fpdate)=15,IF(ISODD(A444),EDATE(Schedule!fpdate,(A444-1)/2),EOMONTH(EDATE(Schedule!fpdate,(A444-1)/2),0)),IF(DAY(Schedule!fpdate)&lt;=14,IF(ISODD(A444),EDATE(Schedule!fpdate,(A444-1)/2),EDATE(MIN(Schedule!fpdate+15,EOMONTH(Schedule!fpdate,0)),(A444-1)/2)),EDATE(IF(ISODD(A444),Schedule!fpdate,Schedule!fpdate-15),A444/2))))),IF(A444=1,Schedule!fpdate,EDATE(Schedule!fpdate,Schedule!months_per_period*(A444-1)))))))</f>
        <v/>
      </c>
      <c r="C444" s="55" t="str">
        <f>IF(A444="","",IF(Schedule!roundOpt,IF(OR(A444=Schedule!nper,Schedule!payment&gt;ROUND((1+Schedule!rate)*H443,2)),ROUND((1+Schedule!rate)*H443,2),Schedule!payment),IF(OR(A444=Schedule!nper,Schedule!payment&gt;(1+Schedule!rate)*H443),(1+Schedule!rate)*H443,Schedule!payment)))</f>
        <v/>
      </c>
      <c r="D444" s="58"/>
      <c r="E444" s="57"/>
      <c r="F444" s="57" t="str">
        <f>IF(A444="","",IF(AND(A444=1,Schedule!pmtType=1),0,IF(Schedule!roundOpt,ROUND(Schedule!rate*H443,2),Schedule!rate*H443)))</f>
        <v/>
      </c>
      <c r="G444" s="57" t="str">
        <f t="shared" si="7"/>
        <v/>
      </c>
      <c r="H444" s="57" t="str">
        <f t="shared" si="8"/>
        <v/>
      </c>
    </row>
    <row r="445" ht="12.75" customHeight="1">
      <c r="A445" s="53" t="str">
        <f>IF(H444="","",IF(Schedule!roundOpt,IF(OR(A444&gt;=Schedule!nper,ROUND(H444,2)&lt;=0),"",A444+1),IF(OR(A444&gt;=Schedule!nper,H444&lt;=0),"",A444+1)))</f>
        <v/>
      </c>
      <c r="B445" s="54" t="str">
        <f>IF(A445="","",IF(Schedule!periods_per_year=26,IF(A445=1,Schedule!fpdate,B444+14),IF(Schedule!periods_per_year=52,IF(A445=1,Schedule!fpdate,B444+7),IF(Schedule!periods_per_year=24,IF(A445=1,Schedule!fpdate,IF(Schedule!fpdate=EOMONTH(Schedule!fpdate,0),IF(ISODD(A445),EOMONTH(EDATE(Schedule!fpdate,(A445-1)/2),0),EDATE(DATE(YEAR(Schedule!fpdate),MONTH(Schedule!fpdate)+1,15),(A445-1)/2)),IF(DAY(Schedule!fpdate)=15,IF(ISODD(A445),EDATE(Schedule!fpdate,(A445-1)/2),EOMONTH(EDATE(Schedule!fpdate,(A445-1)/2),0)),IF(DAY(Schedule!fpdate)&lt;=14,IF(ISODD(A445),EDATE(Schedule!fpdate,(A445-1)/2),EDATE(MIN(Schedule!fpdate+15,EOMONTH(Schedule!fpdate,0)),(A445-1)/2)),EDATE(IF(ISODD(A445),Schedule!fpdate,Schedule!fpdate-15),A445/2))))),IF(A445=1,Schedule!fpdate,EDATE(Schedule!fpdate,Schedule!months_per_period*(A445-1)))))))</f>
        <v/>
      </c>
      <c r="C445" s="55" t="str">
        <f>IF(A445="","",IF(Schedule!roundOpt,IF(OR(A445=Schedule!nper,Schedule!payment&gt;ROUND((1+Schedule!rate)*H444,2)),ROUND((1+Schedule!rate)*H444,2),Schedule!payment),IF(OR(A445=Schedule!nper,Schedule!payment&gt;(1+Schedule!rate)*H444),(1+Schedule!rate)*H444,Schedule!payment)))</f>
        <v/>
      </c>
      <c r="D445" s="58"/>
      <c r="E445" s="57"/>
      <c r="F445" s="57" t="str">
        <f>IF(A445="","",IF(AND(A445=1,Schedule!pmtType=1),0,IF(Schedule!roundOpt,ROUND(Schedule!rate*H444,2),Schedule!rate*H444)))</f>
        <v/>
      </c>
      <c r="G445" s="57" t="str">
        <f t="shared" si="7"/>
        <v/>
      </c>
      <c r="H445" s="57" t="str">
        <f t="shared" si="8"/>
        <v/>
      </c>
    </row>
    <row r="446" ht="12.75" customHeight="1">
      <c r="A446" s="53" t="str">
        <f>IF(H445="","",IF(Schedule!roundOpt,IF(OR(A445&gt;=Schedule!nper,ROUND(H445,2)&lt;=0),"",A445+1),IF(OR(A445&gt;=Schedule!nper,H445&lt;=0),"",A445+1)))</f>
        <v/>
      </c>
      <c r="B446" s="54" t="str">
        <f>IF(A446="","",IF(Schedule!periods_per_year=26,IF(A446=1,Schedule!fpdate,B445+14),IF(Schedule!periods_per_year=52,IF(A446=1,Schedule!fpdate,B445+7),IF(Schedule!periods_per_year=24,IF(A446=1,Schedule!fpdate,IF(Schedule!fpdate=EOMONTH(Schedule!fpdate,0),IF(ISODD(A446),EOMONTH(EDATE(Schedule!fpdate,(A446-1)/2),0),EDATE(DATE(YEAR(Schedule!fpdate),MONTH(Schedule!fpdate)+1,15),(A446-1)/2)),IF(DAY(Schedule!fpdate)=15,IF(ISODD(A446),EDATE(Schedule!fpdate,(A446-1)/2),EOMONTH(EDATE(Schedule!fpdate,(A446-1)/2),0)),IF(DAY(Schedule!fpdate)&lt;=14,IF(ISODD(A446),EDATE(Schedule!fpdate,(A446-1)/2),EDATE(MIN(Schedule!fpdate+15,EOMONTH(Schedule!fpdate,0)),(A446-1)/2)),EDATE(IF(ISODD(A446),Schedule!fpdate,Schedule!fpdate-15),A446/2))))),IF(A446=1,Schedule!fpdate,EDATE(Schedule!fpdate,Schedule!months_per_period*(A446-1)))))))</f>
        <v/>
      </c>
      <c r="C446" s="55" t="str">
        <f>IF(A446="","",IF(Schedule!roundOpt,IF(OR(A446=Schedule!nper,Schedule!payment&gt;ROUND((1+Schedule!rate)*H445,2)),ROUND((1+Schedule!rate)*H445,2),Schedule!payment),IF(OR(A446=Schedule!nper,Schedule!payment&gt;(1+Schedule!rate)*H445),(1+Schedule!rate)*H445,Schedule!payment)))</f>
        <v/>
      </c>
      <c r="D446" s="58"/>
      <c r="E446" s="57"/>
      <c r="F446" s="57" t="str">
        <f>IF(A446="","",IF(AND(A446=1,Schedule!pmtType=1),0,IF(Schedule!roundOpt,ROUND(Schedule!rate*H445,2),Schedule!rate*H445)))</f>
        <v/>
      </c>
      <c r="G446" s="57" t="str">
        <f t="shared" si="7"/>
        <v/>
      </c>
      <c r="H446" s="57" t="str">
        <f t="shared" si="8"/>
        <v/>
      </c>
    </row>
    <row r="447" ht="12.75" customHeight="1">
      <c r="A447" s="53" t="str">
        <f>IF(H446="","",IF(Schedule!roundOpt,IF(OR(A446&gt;=Schedule!nper,ROUND(H446,2)&lt;=0),"",A446+1),IF(OR(A446&gt;=Schedule!nper,H446&lt;=0),"",A446+1)))</f>
        <v/>
      </c>
      <c r="B447" s="54" t="str">
        <f>IF(A447="","",IF(Schedule!periods_per_year=26,IF(A447=1,Schedule!fpdate,B446+14),IF(Schedule!periods_per_year=52,IF(A447=1,Schedule!fpdate,B446+7),IF(Schedule!periods_per_year=24,IF(A447=1,Schedule!fpdate,IF(Schedule!fpdate=EOMONTH(Schedule!fpdate,0),IF(ISODD(A447),EOMONTH(EDATE(Schedule!fpdate,(A447-1)/2),0),EDATE(DATE(YEAR(Schedule!fpdate),MONTH(Schedule!fpdate)+1,15),(A447-1)/2)),IF(DAY(Schedule!fpdate)=15,IF(ISODD(A447),EDATE(Schedule!fpdate,(A447-1)/2),EOMONTH(EDATE(Schedule!fpdate,(A447-1)/2),0)),IF(DAY(Schedule!fpdate)&lt;=14,IF(ISODD(A447),EDATE(Schedule!fpdate,(A447-1)/2),EDATE(MIN(Schedule!fpdate+15,EOMONTH(Schedule!fpdate,0)),(A447-1)/2)),EDATE(IF(ISODD(A447),Schedule!fpdate,Schedule!fpdate-15),A447/2))))),IF(A447=1,Schedule!fpdate,EDATE(Schedule!fpdate,Schedule!months_per_period*(A447-1)))))))</f>
        <v/>
      </c>
      <c r="C447" s="55" t="str">
        <f>IF(A447="","",IF(Schedule!roundOpt,IF(OR(A447=Schedule!nper,Schedule!payment&gt;ROUND((1+Schedule!rate)*H446,2)),ROUND((1+Schedule!rate)*H446,2),Schedule!payment),IF(OR(A447=Schedule!nper,Schedule!payment&gt;(1+Schedule!rate)*H446),(1+Schedule!rate)*H446,Schedule!payment)))</f>
        <v/>
      </c>
      <c r="D447" s="58"/>
      <c r="E447" s="57"/>
      <c r="F447" s="57" t="str">
        <f>IF(A447="","",IF(AND(A447=1,Schedule!pmtType=1),0,IF(Schedule!roundOpt,ROUND(Schedule!rate*H446,2),Schedule!rate*H446)))</f>
        <v/>
      </c>
      <c r="G447" s="57" t="str">
        <f t="shared" si="7"/>
        <v/>
      </c>
      <c r="H447" s="57" t="str">
        <f t="shared" si="8"/>
        <v/>
      </c>
    </row>
    <row r="448" ht="12.75" customHeight="1">
      <c r="A448" s="53" t="str">
        <f>IF(H447="","",IF(Schedule!roundOpt,IF(OR(A447&gt;=Schedule!nper,ROUND(H447,2)&lt;=0),"",A447+1),IF(OR(A447&gt;=Schedule!nper,H447&lt;=0),"",A447+1)))</f>
        <v/>
      </c>
      <c r="B448" s="54" t="str">
        <f>IF(A448="","",IF(Schedule!periods_per_year=26,IF(A448=1,Schedule!fpdate,B447+14),IF(Schedule!periods_per_year=52,IF(A448=1,Schedule!fpdate,B447+7),IF(Schedule!periods_per_year=24,IF(A448=1,Schedule!fpdate,IF(Schedule!fpdate=EOMONTH(Schedule!fpdate,0),IF(ISODD(A448),EOMONTH(EDATE(Schedule!fpdate,(A448-1)/2),0),EDATE(DATE(YEAR(Schedule!fpdate),MONTH(Schedule!fpdate)+1,15),(A448-1)/2)),IF(DAY(Schedule!fpdate)=15,IF(ISODD(A448),EDATE(Schedule!fpdate,(A448-1)/2),EOMONTH(EDATE(Schedule!fpdate,(A448-1)/2),0)),IF(DAY(Schedule!fpdate)&lt;=14,IF(ISODD(A448),EDATE(Schedule!fpdate,(A448-1)/2),EDATE(MIN(Schedule!fpdate+15,EOMONTH(Schedule!fpdate,0)),(A448-1)/2)),EDATE(IF(ISODD(A448),Schedule!fpdate,Schedule!fpdate-15),A448/2))))),IF(A448=1,Schedule!fpdate,EDATE(Schedule!fpdate,Schedule!months_per_period*(A448-1)))))))</f>
        <v/>
      </c>
      <c r="C448" s="55" t="str">
        <f>IF(A448="","",IF(Schedule!roundOpt,IF(OR(A448=Schedule!nper,Schedule!payment&gt;ROUND((1+Schedule!rate)*H447,2)),ROUND((1+Schedule!rate)*H447,2),Schedule!payment),IF(OR(A448=Schedule!nper,Schedule!payment&gt;(1+Schedule!rate)*H447),(1+Schedule!rate)*H447,Schedule!payment)))</f>
        <v/>
      </c>
      <c r="D448" s="58"/>
      <c r="E448" s="57"/>
      <c r="F448" s="57" t="str">
        <f>IF(A448="","",IF(AND(A448=1,Schedule!pmtType=1),0,IF(Schedule!roundOpt,ROUND(Schedule!rate*H447,2),Schedule!rate*H447)))</f>
        <v/>
      </c>
      <c r="G448" s="57" t="str">
        <f t="shared" si="7"/>
        <v/>
      </c>
      <c r="H448" s="57" t="str">
        <f t="shared" si="8"/>
        <v/>
      </c>
    </row>
    <row r="449" ht="12.75" customHeight="1">
      <c r="A449" s="53" t="str">
        <f>IF(H448="","",IF(Schedule!roundOpt,IF(OR(A448&gt;=Schedule!nper,ROUND(H448,2)&lt;=0),"",A448+1),IF(OR(A448&gt;=Schedule!nper,H448&lt;=0),"",A448+1)))</f>
        <v/>
      </c>
      <c r="B449" s="54" t="str">
        <f>IF(A449="","",IF(Schedule!periods_per_year=26,IF(A449=1,Schedule!fpdate,B448+14),IF(Schedule!periods_per_year=52,IF(A449=1,Schedule!fpdate,B448+7),IF(Schedule!periods_per_year=24,IF(A449=1,Schedule!fpdate,IF(Schedule!fpdate=EOMONTH(Schedule!fpdate,0),IF(ISODD(A449),EOMONTH(EDATE(Schedule!fpdate,(A449-1)/2),0),EDATE(DATE(YEAR(Schedule!fpdate),MONTH(Schedule!fpdate)+1,15),(A449-1)/2)),IF(DAY(Schedule!fpdate)=15,IF(ISODD(A449),EDATE(Schedule!fpdate,(A449-1)/2),EOMONTH(EDATE(Schedule!fpdate,(A449-1)/2),0)),IF(DAY(Schedule!fpdate)&lt;=14,IF(ISODD(A449),EDATE(Schedule!fpdate,(A449-1)/2),EDATE(MIN(Schedule!fpdate+15,EOMONTH(Schedule!fpdate,0)),(A449-1)/2)),EDATE(IF(ISODD(A449),Schedule!fpdate,Schedule!fpdate-15),A449/2))))),IF(A449=1,Schedule!fpdate,EDATE(Schedule!fpdate,Schedule!months_per_period*(A449-1)))))))</f>
        <v/>
      </c>
      <c r="C449" s="55" t="str">
        <f>IF(A449="","",IF(Schedule!roundOpt,IF(OR(A449=Schedule!nper,Schedule!payment&gt;ROUND((1+Schedule!rate)*H448,2)),ROUND((1+Schedule!rate)*H448,2),Schedule!payment),IF(OR(A449=Schedule!nper,Schedule!payment&gt;(1+Schedule!rate)*H448),(1+Schedule!rate)*H448,Schedule!payment)))</f>
        <v/>
      </c>
      <c r="D449" s="58"/>
      <c r="E449" s="57"/>
      <c r="F449" s="57" t="str">
        <f>IF(A449="","",IF(AND(A449=1,Schedule!pmtType=1),0,IF(Schedule!roundOpt,ROUND(Schedule!rate*H448,2),Schedule!rate*H448)))</f>
        <v/>
      </c>
      <c r="G449" s="57" t="str">
        <f t="shared" si="7"/>
        <v/>
      </c>
      <c r="H449" s="57" t="str">
        <f t="shared" si="8"/>
        <v/>
      </c>
    </row>
    <row r="450" ht="12.75" customHeight="1">
      <c r="A450" s="53" t="str">
        <f>IF(H449="","",IF(Schedule!roundOpt,IF(OR(A449&gt;=Schedule!nper,ROUND(H449,2)&lt;=0),"",A449+1),IF(OR(A449&gt;=Schedule!nper,H449&lt;=0),"",A449+1)))</f>
        <v/>
      </c>
      <c r="B450" s="54" t="str">
        <f>IF(A450="","",IF(Schedule!periods_per_year=26,IF(A450=1,Schedule!fpdate,B449+14),IF(Schedule!periods_per_year=52,IF(A450=1,Schedule!fpdate,B449+7),IF(Schedule!periods_per_year=24,IF(A450=1,Schedule!fpdate,IF(Schedule!fpdate=EOMONTH(Schedule!fpdate,0),IF(ISODD(A450),EOMONTH(EDATE(Schedule!fpdate,(A450-1)/2),0),EDATE(DATE(YEAR(Schedule!fpdate),MONTH(Schedule!fpdate)+1,15),(A450-1)/2)),IF(DAY(Schedule!fpdate)=15,IF(ISODD(A450),EDATE(Schedule!fpdate,(A450-1)/2),EOMONTH(EDATE(Schedule!fpdate,(A450-1)/2),0)),IF(DAY(Schedule!fpdate)&lt;=14,IF(ISODD(A450),EDATE(Schedule!fpdate,(A450-1)/2),EDATE(MIN(Schedule!fpdate+15,EOMONTH(Schedule!fpdate,0)),(A450-1)/2)),EDATE(IF(ISODD(A450),Schedule!fpdate,Schedule!fpdate-15),A450/2))))),IF(A450=1,Schedule!fpdate,EDATE(Schedule!fpdate,Schedule!months_per_period*(A450-1)))))))</f>
        <v/>
      </c>
      <c r="C450" s="55" t="str">
        <f>IF(A450="","",IF(Schedule!roundOpt,IF(OR(A450=Schedule!nper,Schedule!payment&gt;ROUND((1+Schedule!rate)*H449,2)),ROUND((1+Schedule!rate)*H449,2),Schedule!payment),IF(OR(A450=Schedule!nper,Schedule!payment&gt;(1+Schedule!rate)*H449),(1+Schedule!rate)*H449,Schedule!payment)))</f>
        <v/>
      </c>
      <c r="D450" s="58"/>
      <c r="E450" s="57"/>
      <c r="F450" s="57" t="str">
        <f>IF(A450="","",IF(AND(A450=1,Schedule!pmtType=1),0,IF(Schedule!roundOpt,ROUND(Schedule!rate*H449,2),Schedule!rate*H449)))</f>
        <v/>
      </c>
      <c r="G450" s="57" t="str">
        <f t="shared" si="7"/>
        <v/>
      </c>
      <c r="H450" s="57" t="str">
        <f t="shared" si="8"/>
        <v/>
      </c>
    </row>
    <row r="451" ht="12.75" customHeight="1">
      <c r="A451" s="53" t="str">
        <f>IF(H450="","",IF(Schedule!roundOpt,IF(OR(A450&gt;=Schedule!nper,ROUND(H450,2)&lt;=0),"",A450+1),IF(OR(A450&gt;=Schedule!nper,H450&lt;=0),"",A450+1)))</f>
        <v/>
      </c>
      <c r="B451" s="54" t="str">
        <f>IF(A451="","",IF(Schedule!periods_per_year=26,IF(A451=1,Schedule!fpdate,B450+14),IF(Schedule!periods_per_year=52,IF(A451=1,Schedule!fpdate,B450+7),IF(Schedule!periods_per_year=24,IF(A451=1,Schedule!fpdate,IF(Schedule!fpdate=EOMONTH(Schedule!fpdate,0),IF(ISODD(A451),EOMONTH(EDATE(Schedule!fpdate,(A451-1)/2),0),EDATE(DATE(YEAR(Schedule!fpdate),MONTH(Schedule!fpdate)+1,15),(A451-1)/2)),IF(DAY(Schedule!fpdate)=15,IF(ISODD(A451),EDATE(Schedule!fpdate,(A451-1)/2),EOMONTH(EDATE(Schedule!fpdate,(A451-1)/2),0)),IF(DAY(Schedule!fpdate)&lt;=14,IF(ISODD(A451),EDATE(Schedule!fpdate,(A451-1)/2),EDATE(MIN(Schedule!fpdate+15,EOMONTH(Schedule!fpdate,0)),(A451-1)/2)),EDATE(IF(ISODD(A451),Schedule!fpdate,Schedule!fpdate-15),A451/2))))),IF(A451=1,Schedule!fpdate,EDATE(Schedule!fpdate,Schedule!months_per_period*(A451-1)))))))</f>
        <v/>
      </c>
      <c r="C451" s="55" t="str">
        <f>IF(A451="","",IF(Schedule!roundOpt,IF(OR(A451=Schedule!nper,Schedule!payment&gt;ROUND((1+Schedule!rate)*H450,2)),ROUND((1+Schedule!rate)*H450,2),Schedule!payment),IF(OR(A451=Schedule!nper,Schedule!payment&gt;(1+Schedule!rate)*H450),(1+Schedule!rate)*H450,Schedule!payment)))</f>
        <v/>
      </c>
      <c r="D451" s="58"/>
      <c r="E451" s="57"/>
      <c r="F451" s="57" t="str">
        <f>IF(A451="","",IF(AND(A451=1,Schedule!pmtType=1),0,IF(Schedule!roundOpt,ROUND(Schedule!rate*H450,2),Schedule!rate*H450)))</f>
        <v/>
      </c>
      <c r="G451" s="57" t="str">
        <f t="shared" si="7"/>
        <v/>
      </c>
      <c r="H451" s="57" t="str">
        <f t="shared" si="8"/>
        <v/>
      </c>
    </row>
    <row r="452" ht="12.75" customHeight="1">
      <c r="A452" s="53" t="str">
        <f>IF(H451="","",IF(Schedule!roundOpt,IF(OR(A451&gt;=Schedule!nper,ROUND(H451,2)&lt;=0),"",A451+1),IF(OR(A451&gt;=Schedule!nper,H451&lt;=0),"",A451+1)))</f>
        <v/>
      </c>
      <c r="B452" s="54" t="str">
        <f>IF(A452="","",IF(Schedule!periods_per_year=26,IF(A452=1,Schedule!fpdate,B451+14),IF(Schedule!periods_per_year=52,IF(A452=1,Schedule!fpdate,B451+7),IF(Schedule!periods_per_year=24,IF(A452=1,Schedule!fpdate,IF(Schedule!fpdate=EOMONTH(Schedule!fpdate,0),IF(ISODD(A452),EOMONTH(EDATE(Schedule!fpdate,(A452-1)/2),0),EDATE(DATE(YEAR(Schedule!fpdate),MONTH(Schedule!fpdate)+1,15),(A452-1)/2)),IF(DAY(Schedule!fpdate)=15,IF(ISODD(A452),EDATE(Schedule!fpdate,(A452-1)/2),EOMONTH(EDATE(Schedule!fpdate,(A452-1)/2),0)),IF(DAY(Schedule!fpdate)&lt;=14,IF(ISODD(A452),EDATE(Schedule!fpdate,(A452-1)/2),EDATE(MIN(Schedule!fpdate+15,EOMONTH(Schedule!fpdate,0)),(A452-1)/2)),EDATE(IF(ISODD(A452),Schedule!fpdate,Schedule!fpdate-15),A452/2))))),IF(A452=1,Schedule!fpdate,EDATE(Schedule!fpdate,Schedule!months_per_period*(A452-1)))))))</f>
        <v/>
      </c>
      <c r="C452" s="55" t="str">
        <f>IF(A452="","",IF(Schedule!roundOpt,IF(OR(A452=Schedule!nper,Schedule!payment&gt;ROUND((1+Schedule!rate)*H451,2)),ROUND((1+Schedule!rate)*H451,2),Schedule!payment),IF(OR(A452=Schedule!nper,Schedule!payment&gt;(1+Schedule!rate)*H451),(1+Schedule!rate)*H451,Schedule!payment)))</f>
        <v/>
      </c>
      <c r="D452" s="58"/>
      <c r="E452" s="57"/>
      <c r="F452" s="57" t="str">
        <f>IF(A452="","",IF(AND(A452=1,Schedule!pmtType=1),0,IF(Schedule!roundOpt,ROUND(Schedule!rate*H451,2),Schedule!rate*H451)))</f>
        <v/>
      </c>
      <c r="G452" s="57" t="str">
        <f t="shared" si="7"/>
        <v/>
      </c>
      <c r="H452" s="57" t="str">
        <f t="shared" si="8"/>
        <v/>
      </c>
    </row>
    <row r="453" ht="12.75" customHeight="1">
      <c r="A453" s="53" t="str">
        <f>IF(H452="","",IF(Schedule!roundOpt,IF(OR(A452&gt;=Schedule!nper,ROUND(H452,2)&lt;=0),"",A452+1),IF(OR(A452&gt;=Schedule!nper,H452&lt;=0),"",A452+1)))</f>
        <v/>
      </c>
      <c r="B453" s="54" t="str">
        <f>IF(A453="","",IF(Schedule!periods_per_year=26,IF(A453=1,Schedule!fpdate,B452+14),IF(Schedule!periods_per_year=52,IF(A453=1,Schedule!fpdate,B452+7),IF(Schedule!periods_per_year=24,IF(A453=1,Schedule!fpdate,IF(Schedule!fpdate=EOMONTH(Schedule!fpdate,0),IF(ISODD(A453),EOMONTH(EDATE(Schedule!fpdate,(A453-1)/2),0),EDATE(DATE(YEAR(Schedule!fpdate),MONTH(Schedule!fpdate)+1,15),(A453-1)/2)),IF(DAY(Schedule!fpdate)=15,IF(ISODD(A453),EDATE(Schedule!fpdate,(A453-1)/2),EOMONTH(EDATE(Schedule!fpdate,(A453-1)/2),0)),IF(DAY(Schedule!fpdate)&lt;=14,IF(ISODD(A453),EDATE(Schedule!fpdate,(A453-1)/2),EDATE(MIN(Schedule!fpdate+15,EOMONTH(Schedule!fpdate,0)),(A453-1)/2)),EDATE(IF(ISODD(A453),Schedule!fpdate,Schedule!fpdate-15),A453/2))))),IF(A453=1,Schedule!fpdate,EDATE(Schedule!fpdate,Schedule!months_per_period*(A453-1)))))))</f>
        <v/>
      </c>
      <c r="C453" s="55" t="str">
        <f>IF(A453="","",IF(Schedule!roundOpt,IF(OR(A453=Schedule!nper,Schedule!payment&gt;ROUND((1+Schedule!rate)*H452,2)),ROUND((1+Schedule!rate)*H452,2),Schedule!payment),IF(OR(A453=Schedule!nper,Schedule!payment&gt;(1+Schedule!rate)*H452),(1+Schedule!rate)*H452,Schedule!payment)))</f>
        <v/>
      </c>
      <c r="D453" s="58"/>
      <c r="E453" s="57"/>
      <c r="F453" s="57" t="str">
        <f>IF(A453="","",IF(AND(A453=1,Schedule!pmtType=1),0,IF(Schedule!roundOpt,ROUND(Schedule!rate*H452,2),Schedule!rate*H452)))</f>
        <v/>
      </c>
      <c r="G453" s="57" t="str">
        <f t="shared" si="7"/>
        <v/>
      </c>
      <c r="H453" s="57" t="str">
        <f t="shared" si="8"/>
        <v/>
      </c>
    </row>
    <row r="454" ht="12.75" customHeight="1">
      <c r="A454" s="53" t="str">
        <f>IF(H453="","",IF(Schedule!roundOpt,IF(OR(A453&gt;=Schedule!nper,ROUND(H453,2)&lt;=0),"",A453+1),IF(OR(A453&gt;=Schedule!nper,H453&lt;=0),"",A453+1)))</f>
        <v/>
      </c>
      <c r="B454" s="54" t="str">
        <f>IF(A454="","",IF(Schedule!periods_per_year=26,IF(A454=1,Schedule!fpdate,B453+14),IF(Schedule!periods_per_year=52,IF(A454=1,Schedule!fpdate,B453+7),IF(Schedule!periods_per_year=24,IF(A454=1,Schedule!fpdate,IF(Schedule!fpdate=EOMONTH(Schedule!fpdate,0),IF(ISODD(A454),EOMONTH(EDATE(Schedule!fpdate,(A454-1)/2),0),EDATE(DATE(YEAR(Schedule!fpdate),MONTH(Schedule!fpdate)+1,15),(A454-1)/2)),IF(DAY(Schedule!fpdate)=15,IF(ISODD(A454),EDATE(Schedule!fpdate,(A454-1)/2),EOMONTH(EDATE(Schedule!fpdate,(A454-1)/2),0)),IF(DAY(Schedule!fpdate)&lt;=14,IF(ISODD(A454),EDATE(Schedule!fpdate,(A454-1)/2),EDATE(MIN(Schedule!fpdate+15,EOMONTH(Schedule!fpdate,0)),(A454-1)/2)),EDATE(IF(ISODD(A454),Schedule!fpdate,Schedule!fpdate-15),A454/2))))),IF(A454=1,Schedule!fpdate,EDATE(Schedule!fpdate,Schedule!months_per_period*(A454-1)))))))</f>
        <v/>
      </c>
      <c r="C454" s="55" t="str">
        <f>IF(A454="","",IF(Schedule!roundOpt,IF(OR(A454=Schedule!nper,Schedule!payment&gt;ROUND((1+Schedule!rate)*H453,2)),ROUND((1+Schedule!rate)*H453,2),Schedule!payment),IF(OR(A454=Schedule!nper,Schedule!payment&gt;(1+Schedule!rate)*H453),(1+Schedule!rate)*H453,Schedule!payment)))</f>
        <v/>
      </c>
      <c r="D454" s="58"/>
      <c r="E454" s="57"/>
      <c r="F454" s="57" t="str">
        <f>IF(A454="","",IF(AND(A454=1,Schedule!pmtType=1),0,IF(Schedule!roundOpt,ROUND(Schedule!rate*H453,2),Schedule!rate*H453)))</f>
        <v/>
      </c>
      <c r="G454" s="57" t="str">
        <f t="shared" si="7"/>
        <v/>
      </c>
      <c r="H454" s="57" t="str">
        <f t="shared" si="8"/>
        <v/>
      </c>
    </row>
    <row r="455" ht="12.75" customHeight="1">
      <c r="A455" s="53" t="str">
        <f>IF(H454="","",IF(Schedule!roundOpt,IF(OR(A454&gt;=Schedule!nper,ROUND(H454,2)&lt;=0),"",A454+1),IF(OR(A454&gt;=Schedule!nper,H454&lt;=0),"",A454+1)))</f>
        <v/>
      </c>
      <c r="B455" s="54" t="str">
        <f>IF(A455="","",IF(Schedule!periods_per_year=26,IF(A455=1,Schedule!fpdate,B454+14),IF(Schedule!periods_per_year=52,IF(A455=1,Schedule!fpdate,B454+7),IF(Schedule!periods_per_year=24,IF(A455=1,Schedule!fpdate,IF(Schedule!fpdate=EOMONTH(Schedule!fpdate,0),IF(ISODD(A455),EOMONTH(EDATE(Schedule!fpdate,(A455-1)/2),0),EDATE(DATE(YEAR(Schedule!fpdate),MONTH(Schedule!fpdate)+1,15),(A455-1)/2)),IF(DAY(Schedule!fpdate)=15,IF(ISODD(A455),EDATE(Schedule!fpdate,(A455-1)/2),EOMONTH(EDATE(Schedule!fpdate,(A455-1)/2),0)),IF(DAY(Schedule!fpdate)&lt;=14,IF(ISODD(A455),EDATE(Schedule!fpdate,(A455-1)/2),EDATE(MIN(Schedule!fpdate+15,EOMONTH(Schedule!fpdate,0)),(A455-1)/2)),EDATE(IF(ISODD(A455),Schedule!fpdate,Schedule!fpdate-15),A455/2))))),IF(A455=1,Schedule!fpdate,EDATE(Schedule!fpdate,Schedule!months_per_period*(A455-1)))))))</f>
        <v/>
      </c>
      <c r="C455" s="55" t="str">
        <f>IF(A455="","",IF(Schedule!roundOpt,IF(OR(A455=Schedule!nper,Schedule!payment&gt;ROUND((1+Schedule!rate)*H454,2)),ROUND((1+Schedule!rate)*H454,2),Schedule!payment),IF(OR(A455=Schedule!nper,Schedule!payment&gt;(1+Schedule!rate)*H454),(1+Schedule!rate)*H454,Schedule!payment)))</f>
        <v/>
      </c>
      <c r="D455" s="58"/>
      <c r="E455" s="57"/>
      <c r="F455" s="57" t="str">
        <f>IF(A455="","",IF(AND(A455=1,Schedule!pmtType=1),0,IF(Schedule!roundOpt,ROUND(Schedule!rate*H454,2),Schedule!rate*H454)))</f>
        <v/>
      </c>
      <c r="G455" s="57" t="str">
        <f t="shared" si="7"/>
        <v/>
      </c>
      <c r="H455" s="57" t="str">
        <f t="shared" si="8"/>
        <v/>
      </c>
    </row>
    <row r="456" ht="12.75" customHeight="1">
      <c r="A456" s="53" t="str">
        <f>IF(H455="","",IF(Schedule!roundOpt,IF(OR(A455&gt;=Schedule!nper,ROUND(H455,2)&lt;=0),"",A455+1),IF(OR(A455&gt;=Schedule!nper,H455&lt;=0),"",A455+1)))</f>
        <v/>
      </c>
      <c r="B456" s="54" t="str">
        <f>IF(A456="","",IF(Schedule!periods_per_year=26,IF(A456=1,Schedule!fpdate,B455+14),IF(Schedule!periods_per_year=52,IF(A456=1,Schedule!fpdate,B455+7),IF(Schedule!periods_per_year=24,IF(A456=1,Schedule!fpdate,IF(Schedule!fpdate=EOMONTH(Schedule!fpdate,0),IF(ISODD(A456),EOMONTH(EDATE(Schedule!fpdate,(A456-1)/2),0),EDATE(DATE(YEAR(Schedule!fpdate),MONTH(Schedule!fpdate)+1,15),(A456-1)/2)),IF(DAY(Schedule!fpdate)=15,IF(ISODD(A456),EDATE(Schedule!fpdate,(A456-1)/2),EOMONTH(EDATE(Schedule!fpdate,(A456-1)/2),0)),IF(DAY(Schedule!fpdate)&lt;=14,IF(ISODD(A456),EDATE(Schedule!fpdate,(A456-1)/2),EDATE(MIN(Schedule!fpdate+15,EOMONTH(Schedule!fpdate,0)),(A456-1)/2)),EDATE(IF(ISODD(A456),Schedule!fpdate,Schedule!fpdate-15),A456/2))))),IF(A456=1,Schedule!fpdate,EDATE(Schedule!fpdate,Schedule!months_per_period*(A456-1)))))))</f>
        <v/>
      </c>
      <c r="C456" s="55" t="str">
        <f>IF(A456="","",IF(Schedule!roundOpt,IF(OR(A456=Schedule!nper,Schedule!payment&gt;ROUND((1+Schedule!rate)*H455,2)),ROUND((1+Schedule!rate)*H455,2),Schedule!payment),IF(OR(A456=Schedule!nper,Schedule!payment&gt;(1+Schedule!rate)*H455),(1+Schedule!rate)*H455,Schedule!payment)))</f>
        <v/>
      </c>
      <c r="D456" s="58"/>
      <c r="E456" s="57"/>
      <c r="F456" s="57" t="str">
        <f>IF(A456="","",IF(AND(A456=1,Schedule!pmtType=1),0,IF(Schedule!roundOpt,ROUND(Schedule!rate*H455,2),Schedule!rate*H455)))</f>
        <v/>
      </c>
      <c r="G456" s="57" t="str">
        <f t="shared" si="7"/>
        <v/>
      </c>
      <c r="H456" s="57" t="str">
        <f t="shared" si="8"/>
        <v/>
      </c>
    </row>
    <row r="457" ht="12.75" customHeight="1">
      <c r="A457" s="53" t="str">
        <f>IF(H456="","",IF(Schedule!roundOpt,IF(OR(A456&gt;=Schedule!nper,ROUND(H456,2)&lt;=0),"",A456+1),IF(OR(A456&gt;=Schedule!nper,H456&lt;=0),"",A456+1)))</f>
        <v/>
      </c>
      <c r="B457" s="54" t="str">
        <f>IF(A457="","",IF(Schedule!periods_per_year=26,IF(A457=1,Schedule!fpdate,B456+14),IF(Schedule!periods_per_year=52,IF(A457=1,Schedule!fpdate,B456+7),IF(Schedule!periods_per_year=24,IF(A457=1,Schedule!fpdate,IF(Schedule!fpdate=EOMONTH(Schedule!fpdate,0),IF(ISODD(A457),EOMONTH(EDATE(Schedule!fpdate,(A457-1)/2),0),EDATE(DATE(YEAR(Schedule!fpdate),MONTH(Schedule!fpdate)+1,15),(A457-1)/2)),IF(DAY(Schedule!fpdate)=15,IF(ISODD(A457),EDATE(Schedule!fpdate,(A457-1)/2),EOMONTH(EDATE(Schedule!fpdate,(A457-1)/2),0)),IF(DAY(Schedule!fpdate)&lt;=14,IF(ISODD(A457),EDATE(Schedule!fpdate,(A457-1)/2),EDATE(MIN(Schedule!fpdate+15,EOMONTH(Schedule!fpdate,0)),(A457-1)/2)),EDATE(IF(ISODD(A457),Schedule!fpdate,Schedule!fpdate-15),A457/2))))),IF(A457=1,Schedule!fpdate,EDATE(Schedule!fpdate,Schedule!months_per_period*(A457-1)))))))</f>
        <v/>
      </c>
      <c r="C457" s="55" t="str">
        <f>IF(A457="","",IF(Schedule!roundOpt,IF(OR(A457=Schedule!nper,Schedule!payment&gt;ROUND((1+Schedule!rate)*H456,2)),ROUND((1+Schedule!rate)*H456,2),Schedule!payment),IF(OR(A457=Schedule!nper,Schedule!payment&gt;(1+Schedule!rate)*H456),(1+Schedule!rate)*H456,Schedule!payment)))</f>
        <v/>
      </c>
      <c r="D457" s="58"/>
      <c r="E457" s="57"/>
      <c r="F457" s="57" t="str">
        <f>IF(A457="","",IF(AND(A457=1,Schedule!pmtType=1),0,IF(Schedule!roundOpt,ROUND(Schedule!rate*H456,2),Schedule!rate*H456)))</f>
        <v/>
      </c>
      <c r="G457" s="57" t="str">
        <f t="shared" si="7"/>
        <v/>
      </c>
      <c r="H457" s="57" t="str">
        <f t="shared" si="8"/>
        <v/>
      </c>
    </row>
    <row r="458" ht="12.75" customHeight="1">
      <c r="A458" s="53" t="str">
        <f>IF(H457="","",IF(Schedule!roundOpt,IF(OR(A457&gt;=Schedule!nper,ROUND(H457,2)&lt;=0),"",A457+1),IF(OR(A457&gt;=Schedule!nper,H457&lt;=0),"",A457+1)))</f>
        <v/>
      </c>
      <c r="B458" s="54" t="str">
        <f>IF(A458="","",IF(Schedule!periods_per_year=26,IF(A458=1,Schedule!fpdate,B457+14),IF(Schedule!periods_per_year=52,IF(A458=1,Schedule!fpdate,B457+7),IF(Schedule!periods_per_year=24,IF(A458=1,Schedule!fpdate,IF(Schedule!fpdate=EOMONTH(Schedule!fpdate,0),IF(ISODD(A458),EOMONTH(EDATE(Schedule!fpdate,(A458-1)/2),0),EDATE(DATE(YEAR(Schedule!fpdate),MONTH(Schedule!fpdate)+1,15),(A458-1)/2)),IF(DAY(Schedule!fpdate)=15,IF(ISODD(A458),EDATE(Schedule!fpdate,(A458-1)/2),EOMONTH(EDATE(Schedule!fpdate,(A458-1)/2),0)),IF(DAY(Schedule!fpdate)&lt;=14,IF(ISODD(A458),EDATE(Schedule!fpdate,(A458-1)/2),EDATE(MIN(Schedule!fpdate+15,EOMONTH(Schedule!fpdate,0)),(A458-1)/2)),EDATE(IF(ISODD(A458),Schedule!fpdate,Schedule!fpdate-15),A458/2))))),IF(A458=1,Schedule!fpdate,EDATE(Schedule!fpdate,Schedule!months_per_period*(A458-1)))))))</f>
        <v/>
      </c>
      <c r="C458" s="55" t="str">
        <f>IF(A458="","",IF(Schedule!roundOpt,IF(OR(A458=Schedule!nper,Schedule!payment&gt;ROUND((1+Schedule!rate)*H457,2)),ROUND((1+Schedule!rate)*H457,2),Schedule!payment),IF(OR(A458=Schedule!nper,Schedule!payment&gt;(1+Schedule!rate)*H457),(1+Schedule!rate)*H457,Schedule!payment)))</f>
        <v/>
      </c>
      <c r="D458" s="58"/>
      <c r="E458" s="57"/>
      <c r="F458" s="57" t="str">
        <f>IF(A458="","",IF(AND(A458=1,Schedule!pmtType=1),0,IF(Schedule!roundOpt,ROUND(Schedule!rate*H457,2),Schedule!rate*H457)))</f>
        <v/>
      </c>
      <c r="G458" s="57" t="str">
        <f t="shared" si="7"/>
        <v/>
      </c>
      <c r="H458" s="57" t="str">
        <f t="shared" si="8"/>
        <v/>
      </c>
    </row>
    <row r="459" ht="12.75" customHeight="1">
      <c r="A459" s="53" t="str">
        <f>IF(H458="","",IF(Schedule!roundOpt,IF(OR(A458&gt;=Schedule!nper,ROUND(H458,2)&lt;=0),"",A458+1),IF(OR(A458&gt;=Schedule!nper,H458&lt;=0),"",A458+1)))</f>
        <v/>
      </c>
      <c r="B459" s="54" t="str">
        <f>IF(A459="","",IF(Schedule!periods_per_year=26,IF(A459=1,Schedule!fpdate,B458+14),IF(Schedule!periods_per_year=52,IF(A459=1,Schedule!fpdate,B458+7),IF(Schedule!periods_per_year=24,IF(A459=1,Schedule!fpdate,IF(Schedule!fpdate=EOMONTH(Schedule!fpdate,0),IF(ISODD(A459),EOMONTH(EDATE(Schedule!fpdate,(A459-1)/2),0),EDATE(DATE(YEAR(Schedule!fpdate),MONTH(Schedule!fpdate)+1,15),(A459-1)/2)),IF(DAY(Schedule!fpdate)=15,IF(ISODD(A459),EDATE(Schedule!fpdate,(A459-1)/2),EOMONTH(EDATE(Schedule!fpdate,(A459-1)/2),0)),IF(DAY(Schedule!fpdate)&lt;=14,IF(ISODD(A459),EDATE(Schedule!fpdate,(A459-1)/2),EDATE(MIN(Schedule!fpdate+15,EOMONTH(Schedule!fpdate,0)),(A459-1)/2)),EDATE(IF(ISODD(A459),Schedule!fpdate,Schedule!fpdate-15),A459/2))))),IF(A459=1,Schedule!fpdate,EDATE(Schedule!fpdate,Schedule!months_per_period*(A459-1)))))))</f>
        <v/>
      </c>
      <c r="C459" s="55" t="str">
        <f>IF(A459="","",IF(Schedule!roundOpt,IF(OR(A459=Schedule!nper,Schedule!payment&gt;ROUND((1+Schedule!rate)*H458,2)),ROUND((1+Schedule!rate)*H458,2),Schedule!payment),IF(OR(A459=Schedule!nper,Schedule!payment&gt;(1+Schedule!rate)*H458),(1+Schedule!rate)*H458,Schedule!payment)))</f>
        <v/>
      </c>
      <c r="D459" s="58"/>
      <c r="E459" s="57"/>
      <c r="F459" s="57" t="str">
        <f>IF(A459="","",IF(AND(A459=1,Schedule!pmtType=1),0,IF(Schedule!roundOpt,ROUND(Schedule!rate*H458,2),Schedule!rate*H458)))</f>
        <v/>
      </c>
      <c r="G459" s="57" t="str">
        <f t="shared" si="7"/>
        <v/>
      </c>
      <c r="H459" s="57" t="str">
        <f t="shared" si="8"/>
        <v/>
      </c>
    </row>
    <row r="460" ht="12.75" customHeight="1">
      <c r="A460" s="53" t="str">
        <f>IF(H459="","",IF(Schedule!roundOpt,IF(OR(A459&gt;=Schedule!nper,ROUND(H459,2)&lt;=0),"",A459+1),IF(OR(A459&gt;=Schedule!nper,H459&lt;=0),"",A459+1)))</f>
        <v/>
      </c>
      <c r="B460" s="54" t="str">
        <f>IF(A460="","",IF(Schedule!periods_per_year=26,IF(A460=1,Schedule!fpdate,B459+14),IF(Schedule!periods_per_year=52,IF(A460=1,Schedule!fpdate,B459+7),IF(Schedule!periods_per_year=24,IF(A460=1,Schedule!fpdate,IF(Schedule!fpdate=EOMONTH(Schedule!fpdate,0),IF(ISODD(A460),EOMONTH(EDATE(Schedule!fpdate,(A460-1)/2),0),EDATE(DATE(YEAR(Schedule!fpdate),MONTH(Schedule!fpdate)+1,15),(A460-1)/2)),IF(DAY(Schedule!fpdate)=15,IF(ISODD(A460),EDATE(Schedule!fpdate,(A460-1)/2),EOMONTH(EDATE(Schedule!fpdate,(A460-1)/2),0)),IF(DAY(Schedule!fpdate)&lt;=14,IF(ISODD(A460),EDATE(Schedule!fpdate,(A460-1)/2),EDATE(MIN(Schedule!fpdate+15,EOMONTH(Schedule!fpdate,0)),(A460-1)/2)),EDATE(IF(ISODD(A460),Schedule!fpdate,Schedule!fpdate-15),A460/2))))),IF(A460=1,Schedule!fpdate,EDATE(Schedule!fpdate,Schedule!months_per_period*(A460-1)))))))</f>
        <v/>
      </c>
      <c r="C460" s="55" t="str">
        <f>IF(A460="","",IF(Schedule!roundOpt,IF(OR(A460=Schedule!nper,Schedule!payment&gt;ROUND((1+Schedule!rate)*H459,2)),ROUND((1+Schedule!rate)*H459,2),Schedule!payment),IF(OR(A460=Schedule!nper,Schedule!payment&gt;(1+Schedule!rate)*H459),(1+Schedule!rate)*H459,Schedule!payment)))</f>
        <v/>
      </c>
      <c r="D460" s="58"/>
      <c r="E460" s="57"/>
      <c r="F460" s="57" t="str">
        <f>IF(A460="","",IF(AND(A460=1,Schedule!pmtType=1),0,IF(Schedule!roundOpt,ROUND(Schedule!rate*H459,2),Schedule!rate*H459)))</f>
        <v/>
      </c>
      <c r="G460" s="57" t="str">
        <f t="shared" si="7"/>
        <v/>
      </c>
      <c r="H460" s="57" t="str">
        <f t="shared" si="8"/>
        <v/>
      </c>
    </row>
    <row r="461" ht="12.75" customHeight="1">
      <c r="A461" s="53" t="str">
        <f>IF(H460="","",IF(Schedule!roundOpt,IF(OR(A460&gt;=Schedule!nper,ROUND(H460,2)&lt;=0),"",A460+1),IF(OR(A460&gt;=Schedule!nper,H460&lt;=0),"",A460+1)))</f>
        <v/>
      </c>
      <c r="B461" s="54" t="str">
        <f>IF(A461="","",IF(Schedule!periods_per_year=26,IF(A461=1,Schedule!fpdate,B460+14),IF(Schedule!periods_per_year=52,IF(A461=1,Schedule!fpdate,B460+7),IF(Schedule!periods_per_year=24,IF(A461=1,Schedule!fpdate,IF(Schedule!fpdate=EOMONTH(Schedule!fpdate,0),IF(ISODD(A461),EOMONTH(EDATE(Schedule!fpdate,(A461-1)/2),0),EDATE(DATE(YEAR(Schedule!fpdate),MONTH(Schedule!fpdate)+1,15),(A461-1)/2)),IF(DAY(Schedule!fpdate)=15,IF(ISODD(A461),EDATE(Schedule!fpdate,(A461-1)/2),EOMONTH(EDATE(Schedule!fpdate,(A461-1)/2),0)),IF(DAY(Schedule!fpdate)&lt;=14,IF(ISODD(A461),EDATE(Schedule!fpdate,(A461-1)/2),EDATE(MIN(Schedule!fpdate+15,EOMONTH(Schedule!fpdate,0)),(A461-1)/2)),EDATE(IF(ISODD(A461),Schedule!fpdate,Schedule!fpdate-15),A461/2))))),IF(A461=1,Schedule!fpdate,EDATE(Schedule!fpdate,Schedule!months_per_period*(A461-1)))))))</f>
        <v/>
      </c>
      <c r="C461" s="55" t="str">
        <f>IF(A461="","",IF(Schedule!roundOpt,IF(OR(A461=Schedule!nper,Schedule!payment&gt;ROUND((1+Schedule!rate)*H460,2)),ROUND((1+Schedule!rate)*H460,2),Schedule!payment),IF(OR(A461=Schedule!nper,Schedule!payment&gt;(1+Schedule!rate)*H460),(1+Schedule!rate)*H460,Schedule!payment)))</f>
        <v/>
      </c>
      <c r="D461" s="58"/>
      <c r="E461" s="57"/>
      <c r="F461" s="57" t="str">
        <f>IF(A461="","",IF(AND(A461=1,Schedule!pmtType=1),0,IF(Schedule!roundOpt,ROUND(Schedule!rate*H460,2),Schedule!rate*H460)))</f>
        <v/>
      </c>
      <c r="G461" s="57" t="str">
        <f t="shared" si="7"/>
        <v/>
      </c>
      <c r="H461" s="57" t="str">
        <f t="shared" si="8"/>
        <v/>
      </c>
    </row>
    <row r="462" ht="12.75" customHeight="1">
      <c r="A462" s="53" t="str">
        <f>IF(H461="","",IF(Schedule!roundOpt,IF(OR(A461&gt;=Schedule!nper,ROUND(H461,2)&lt;=0),"",A461+1),IF(OR(A461&gt;=Schedule!nper,H461&lt;=0),"",A461+1)))</f>
        <v/>
      </c>
      <c r="B462" s="54" t="str">
        <f>IF(A462="","",IF(Schedule!periods_per_year=26,IF(A462=1,Schedule!fpdate,B461+14),IF(Schedule!periods_per_year=52,IF(A462=1,Schedule!fpdate,B461+7),IF(Schedule!periods_per_year=24,IF(A462=1,Schedule!fpdate,IF(Schedule!fpdate=EOMONTH(Schedule!fpdate,0),IF(ISODD(A462),EOMONTH(EDATE(Schedule!fpdate,(A462-1)/2),0),EDATE(DATE(YEAR(Schedule!fpdate),MONTH(Schedule!fpdate)+1,15),(A462-1)/2)),IF(DAY(Schedule!fpdate)=15,IF(ISODD(A462),EDATE(Schedule!fpdate,(A462-1)/2),EOMONTH(EDATE(Schedule!fpdate,(A462-1)/2),0)),IF(DAY(Schedule!fpdate)&lt;=14,IF(ISODD(A462),EDATE(Schedule!fpdate,(A462-1)/2),EDATE(MIN(Schedule!fpdate+15,EOMONTH(Schedule!fpdate,0)),(A462-1)/2)),EDATE(IF(ISODD(A462),Schedule!fpdate,Schedule!fpdate-15),A462/2))))),IF(A462=1,Schedule!fpdate,EDATE(Schedule!fpdate,Schedule!months_per_period*(A462-1)))))))</f>
        <v/>
      </c>
      <c r="C462" s="55" t="str">
        <f>IF(A462="","",IF(Schedule!roundOpt,IF(OR(A462=Schedule!nper,Schedule!payment&gt;ROUND((1+Schedule!rate)*H461,2)),ROUND((1+Schedule!rate)*H461,2),Schedule!payment),IF(OR(A462=Schedule!nper,Schedule!payment&gt;(1+Schedule!rate)*H461),(1+Schedule!rate)*H461,Schedule!payment)))</f>
        <v/>
      </c>
      <c r="D462" s="58"/>
      <c r="E462" s="57"/>
      <c r="F462" s="57" t="str">
        <f>IF(A462="","",IF(AND(A462=1,Schedule!pmtType=1),0,IF(Schedule!roundOpt,ROUND(Schedule!rate*H461,2),Schedule!rate*H461)))</f>
        <v/>
      </c>
      <c r="G462" s="57" t="str">
        <f t="shared" si="7"/>
        <v/>
      </c>
      <c r="H462" s="57" t="str">
        <f t="shared" si="8"/>
        <v/>
      </c>
    </row>
    <row r="463" ht="12.75" customHeight="1">
      <c r="A463" s="53" t="str">
        <f>IF(H462="","",IF(Schedule!roundOpt,IF(OR(A462&gt;=Schedule!nper,ROUND(H462,2)&lt;=0),"",A462+1),IF(OR(A462&gt;=Schedule!nper,H462&lt;=0),"",A462+1)))</f>
        <v/>
      </c>
      <c r="B463" s="54" t="str">
        <f>IF(A463="","",IF(Schedule!periods_per_year=26,IF(A463=1,Schedule!fpdate,B462+14),IF(Schedule!periods_per_year=52,IF(A463=1,Schedule!fpdate,B462+7),IF(Schedule!periods_per_year=24,IF(A463=1,Schedule!fpdate,IF(Schedule!fpdate=EOMONTH(Schedule!fpdate,0),IF(ISODD(A463),EOMONTH(EDATE(Schedule!fpdate,(A463-1)/2),0),EDATE(DATE(YEAR(Schedule!fpdate),MONTH(Schedule!fpdate)+1,15),(A463-1)/2)),IF(DAY(Schedule!fpdate)=15,IF(ISODD(A463),EDATE(Schedule!fpdate,(A463-1)/2),EOMONTH(EDATE(Schedule!fpdate,(A463-1)/2),0)),IF(DAY(Schedule!fpdate)&lt;=14,IF(ISODD(A463),EDATE(Schedule!fpdate,(A463-1)/2),EDATE(MIN(Schedule!fpdate+15,EOMONTH(Schedule!fpdate,0)),(A463-1)/2)),EDATE(IF(ISODD(A463),Schedule!fpdate,Schedule!fpdate-15),A463/2))))),IF(A463=1,Schedule!fpdate,EDATE(Schedule!fpdate,Schedule!months_per_period*(A463-1)))))))</f>
        <v/>
      </c>
      <c r="C463" s="55" t="str">
        <f>IF(A463="","",IF(Schedule!roundOpt,IF(OR(A463=Schedule!nper,Schedule!payment&gt;ROUND((1+Schedule!rate)*H462,2)),ROUND((1+Schedule!rate)*H462,2),Schedule!payment),IF(OR(A463=Schedule!nper,Schedule!payment&gt;(1+Schedule!rate)*H462),(1+Schedule!rate)*H462,Schedule!payment)))</f>
        <v/>
      </c>
      <c r="D463" s="58"/>
      <c r="E463" s="57"/>
      <c r="F463" s="57" t="str">
        <f>IF(A463="","",IF(AND(A463=1,Schedule!pmtType=1),0,IF(Schedule!roundOpt,ROUND(Schedule!rate*H462,2),Schedule!rate*H462)))</f>
        <v/>
      </c>
      <c r="G463" s="57" t="str">
        <f t="shared" si="7"/>
        <v/>
      </c>
      <c r="H463" s="57" t="str">
        <f t="shared" si="8"/>
        <v/>
      </c>
    </row>
    <row r="464" ht="12.75" customHeight="1">
      <c r="A464" s="53" t="str">
        <f>IF(H463="","",IF(Schedule!roundOpt,IF(OR(A463&gt;=Schedule!nper,ROUND(H463,2)&lt;=0),"",A463+1),IF(OR(A463&gt;=Schedule!nper,H463&lt;=0),"",A463+1)))</f>
        <v/>
      </c>
      <c r="B464" s="54" t="str">
        <f>IF(A464="","",IF(Schedule!periods_per_year=26,IF(A464=1,Schedule!fpdate,B463+14),IF(Schedule!periods_per_year=52,IF(A464=1,Schedule!fpdate,B463+7),IF(Schedule!periods_per_year=24,IF(A464=1,Schedule!fpdate,IF(Schedule!fpdate=EOMONTH(Schedule!fpdate,0),IF(ISODD(A464),EOMONTH(EDATE(Schedule!fpdate,(A464-1)/2),0),EDATE(DATE(YEAR(Schedule!fpdate),MONTH(Schedule!fpdate)+1,15),(A464-1)/2)),IF(DAY(Schedule!fpdate)=15,IF(ISODD(A464),EDATE(Schedule!fpdate,(A464-1)/2),EOMONTH(EDATE(Schedule!fpdate,(A464-1)/2),0)),IF(DAY(Schedule!fpdate)&lt;=14,IF(ISODD(A464),EDATE(Schedule!fpdate,(A464-1)/2),EDATE(MIN(Schedule!fpdate+15,EOMONTH(Schedule!fpdate,0)),(A464-1)/2)),EDATE(IF(ISODD(A464),Schedule!fpdate,Schedule!fpdate-15),A464/2))))),IF(A464=1,Schedule!fpdate,EDATE(Schedule!fpdate,Schedule!months_per_period*(A464-1)))))))</f>
        <v/>
      </c>
      <c r="C464" s="55" t="str">
        <f>IF(A464="","",IF(Schedule!roundOpt,IF(OR(A464=Schedule!nper,Schedule!payment&gt;ROUND((1+Schedule!rate)*H463,2)),ROUND((1+Schedule!rate)*H463,2),Schedule!payment),IF(OR(A464=Schedule!nper,Schedule!payment&gt;(1+Schedule!rate)*H463),(1+Schedule!rate)*H463,Schedule!payment)))</f>
        <v/>
      </c>
      <c r="D464" s="58"/>
      <c r="E464" s="57"/>
      <c r="F464" s="57" t="str">
        <f>IF(A464="","",IF(AND(A464=1,Schedule!pmtType=1),0,IF(Schedule!roundOpt,ROUND(Schedule!rate*H463,2),Schedule!rate*H463)))</f>
        <v/>
      </c>
      <c r="G464" s="57" t="str">
        <f t="shared" si="7"/>
        <v/>
      </c>
      <c r="H464" s="57" t="str">
        <f t="shared" si="8"/>
        <v/>
      </c>
    </row>
    <row r="465" ht="12.75" customHeight="1">
      <c r="A465" s="53" t="str">
        <f>IF(H464="","",IF(Schedule!roundOpt,IF(OR(A464&gt;=Schedule!nper,ROUND(H464,2)&lt;=0),"",A464+1),IF(OR(A464&gt;=Schedule!nper,H464&lt;=0),"",A464+1)))</f>
        <v/>
      </c>
      <c r="B465" s="54" t="str">
        <f>IF(A465="","",IF(Schedule!periods_per_year=26,IF(A465=1,Schedule!fpdate,B464+14),IF(Schedule!periods_per_year=52,IF(A465=1,Schedule!fpdate,B464+7),IF(Schedule!periods_per_year=24,IF(A465=1,Schedule!fpdate,IF(Schedule!fpdate=EOMONTH(Schedule!fpdate,0),IF(ISODD(A465),EOMONTH(EDATE(Schedule!fpdate,(A465-1)/2),0),EDATE(DATE(YEAR(Schedule!fpdate),MONTH(Schedule!fpdate)+1,15),(A465-1)/2)),IF(DAY(Schedule!fpdate)=15,IF(ISODD(A465),EDATE(Schedule!fpdate,(A465-1)/2),EOMONTH(EDATE(Schedule!fpdate,(A465-1)/2),0)),IF(DAY(Schedule!fpdate)&lt;=14,IF(ISODD(A465),EDATE(Schedule!fpdate,(A465-1)/2),EDATE(MIN(Schedule!fpdate+15,EOMONTH(Schedule!fpdate,0)),(A465-1)/2)),EDATE(IF(ISODD(A465),Schedule!fpdate,Schedule!fpdate-15),A465/2))))),IF(A465=1,Schedule!fpdate,EDATE(Schedule!fpdate,Schedule!months_per_period*(A465-1)))))))</f>
        <v/>
      </c>
      <c r="C465" s="55" t="str">
        <f>IF(A465="","",IF(Schedule!roundOpt,IF(OR(A465=Schedule!nper,Schedule!payment&gt;ROUND((1+Schedule!rate)*H464,2)),ROUND((1+Schedule!rate)*H464,2),Schedule!payment),IF(OR(A465=Schedule!nper,Schedule!payment&gt;(1+Schedule!rate)*H464),(1+Schedule!rate)*H464,Schedule!payment)))</f>
        <v/>
      </c>
      <c r="D465" s="58"/>
      <c r="E465" s="57"/>
      <c r="F465" s="57" t="str">
        <f>IF(A465="","",IF(AND(A465=1,Schedule!pmtType=1),0,IF(Schedule!roundOpt,ROUND(Schedule!rate*H464,2),Schedule!rate*H464)))</f>
        <v/>
      </c>
      <c r="G465" s="57" t="str">
        <f t="shared" si="7"/>
        <v/>
      </c>
      <c r="H465" s="57" t="str">
        <f t="shared" si="8"/>
        <v/>
      </c>
    </row>
    <row r="466" ht="12.75" customHeight="1">
      <c r="A466" s="53" t="str">
        <f>IF(H465="","",IF(Schedule!roundOpt,IF(OR(A465&gt;=Schedule!nper,ROUND(H465,2)&lt;=0),"",A465+1),IF(OR(A465&gt;=Schedule!nper,H465&lt;=0),"",A465+1)))</f>
        <v/>
      </c>
      <c r="B466" s="54" t="str">
        <f>IF(A466="","",IF(Schedule!periods_per_year=26,IF(A466=1,Schedule!fpdate,B465+14),IF(Schedule!periods_per_year=52,IF(A466=1,Schedule!fpdate,B465+7),IF(Schedule!periods_per_year=24,IF(A466=1,Schedule!fpdate,IF(Schedule!fpdate=EOMONTH(Schedule!fpdate,0),IF(ISODD(A466),EOMONTH(EDATE(Schedule!fpdate,(A466-1)/2),0),EDATE(DATE(YEAR(Schedule!fpdate),MONTH(Schedule!fpdate)+1,15),(A466-1)/2)),IF(DAY(Schedule!fpdate)=15,IF(ISODD(A466),EDATE(Schedule!fpdate,(A466-1)/2),EOMONTH(EDATE(Schedule!fpdate,(A466-1)/2),0)),IF(DAY(Schedule!fpdate)&lt;=14,IF(ISODD(A466),EDATE(Schedule!fpdate,(A466-1)/2),EDATE(MIN(Schedule!fpdate+15,EOMONTH(Schedule!fpdate,0)),(A466-1)/2)),EDATE(IF(ISODD(A466),Schedule!fpdate,Schedule!fpdate-15),A466/2))))),IF(A466=1,Schedule!fpdate,EDATE(Schedule!fpdate,Schedule!months_per_period*(A466-1)))))))</f>
        <v/>
      </c>
      <c r="C466" s="55" t="str">
        <f>IF(A466="","",IF(Schedule!roundOpt,IF(OR(A466=Schedule!nper,Schedule!payment&gt;ROUND((1+Schedule!rate)*H465,2)),ROUND((1+Schedule!rate)*H465,2),Schedule!payment),IF(OR(A466=Schedule!nper,Schedule!payment&gt;(1+Schedule!rate)*H465),(1+Schedule!rate)*H465,Schedule!payment)))</f>
        <v/>
      </c>
      <c r="D466" s="58"/>
      <c r="E466" s="57"/>
      <c r="F466" s="57" t="str">
        <f>IF(A466="","",IF(AND(A466=1,Schedule!pmtType=1),0,IF(Schedule!roundOpt,ROUND(Schedule!rate*H465,2),Schedule!rate*H465)))</f>
        <v/>
      </c>
      <c r="G466" s="57" t="str">
        <f t="shared" si="7"/>
        <v/>
      </c>
      <c r="H466" s="57" t="str">
        <f t="shared" si="8"/>
        <v/>
      </c>
    </row>
    <row r="467" ht="12.75" customHeight="1">
      <c r="A467" s="53" t="str">
        <f>IF(H466="","",IF(Schedule!roundOpt,IF(OR(A466&gt;=Schedule!nper,ROUND(H466,2)&lt;=0),"",A466+1),IF(OR(A466&gt;=Schedule!nper,H466&lt;=0),"",A466+1)))</f>
        <v/>
      </c>
      <c r="B467" s="54" t="str">
        <f>IF(A467="","",IF(Schedule!periods_per_year=26,IF(A467=1,Schedule!fpdate,B466+14),IF(Schedule!periods_per_year=52,IF(A467=1,Schedule!fpdate,B466+7),IF(Schedule!periods_per_year=24,IF(A467=1,Schedule!fpdate,IF(Schedule!fpdate=EOMONTH(Schedule!fpdate,0),IF(ISODD(A467),EOMONTH(EDATE(Schedule!fpdate,(A467-1)/2),0),EDATE(DATE(YEAR(Schedule!fpdate),MONTH(Schedule!fpdate)+1,15),(A467-1)/2)),IF(DAY(Schedule!fpdate)=15,IF(ISODD(A467),EDATE(Schedule!fpdate,(A467-1)/2),EOMONTH(EDATE(Schedule!fpdate,(A467-1)/2),0)),IF(DAY(Schedule!fpdate)&lt;=14,IF(ISODD(A467),EDATE(Schedule!fpdate,(A467-1)/2),EDATE(MIN(Schedule!fpdate+15,EOMONTH(Schedule!fpdate,0)),(A467-1)/2)),EDATE(IF(ISODD(A467),Schedule!fpdate,Schedule!fpdate-15),A467/2))))),IF(A467=1,Schedule!fpdate,EDATE(Schedule!fpdate,Schedule!months_per_period*(A467-1)))))))</f>
        <v/>
      </c>
      <c r="C467" s="55" t="str">
        <f>IF(A467="","",IF(Schedule!roundOpt,IF(OR(A467=Schedule!nper,Schedule!payment&gt;ROUND((1+Schedule!rate)*H466,2)),ROUND((1+Schedule!rate)*H466,2),Schedule!payment),IF(OR(A467=Schedule!nper,Schedule!payment&gt;(1+Schedule!rate)*H466),(1+Schedule!rate)*H466,Schedule!payment)))</f>
        <v/>
      </c>
      <c r="D467" s="58"/>
      <c r="E467" s="57"/>
      <c r="F467" s="57" t="str">
        <f>IF(A467="","",IF(AND(A467=1,Schedule!pmtType=1),0,IF(Schedule!roundOpt,ROUND(Schedule!rate*H466,2),Schedule!rate*H466)))</f>
        <v/>
      </c>
      <c r="G467" s="57" t="str">
        <f t="shared" si="7"/>
        <v/>
      </c>
      <c r="H467" s="57" t="str">
        <f t="shared" si="8"/>
        <v/>
      </c>
    </row>
    <row r="468" ht="12.75" customHeight="1">
      <c r="A468" s="53" t="str">
        <f>IF(H467="","",IF(Schedule!roundOpt,IF(OR(A467&gt;=Schedule!nper,ROUND(H467,2)&lt;=0),"",A467+1),IF(OR(A467&gt;=Schedule!nper,H467&lt;=0),"",A467+1)))</f>
        <v/>
      </c>
      <c r="B468" s="54" t="str">
        <f>IF(A468="","",IF(Schedule!periods_per_year=26,IF(A468=1,Schedule!fpdate,B467+14),IF(Schedule!periods_per_year=52,IF(A468=1,Schedule!fpdate,B467+7),IF(Schedule!periods_per_year=24,IF(A468=1,Schedule!fpdate,IF(Schedule!fpdate=EOMONTH(Schedule!fpdate,0),IF(ISODD(A468),EOMONTH(EDATE(Schedule!fpdate,(A468-1)/2),0),EDATE(DATE(YEAR(Schedule!fpdate),MONTH(Schedule!fpdate)+1,15),(A468-1)/2)),IF(DAY(Schedule!fpdate)=15,IF(ISODD(A468),EDATE(Schedule!fpdate,(A468-1)/2),EOMONTH(EDATE(Schedule!fpdate,(A468-1)/2),0)),IF(DAY(Schedule!fpdate)&lt;=14,IF(ISODD(A468),EDATE(Schedule!fpdate,(A468-1)/2),EDATE(MIN(Schedule!fpdate+15,EOMONTH(Schedule!fpdate,0)),(A468-1)/2)),EDATE(IF(ISODD(A468),Schedule!fpdate,Schedule!fpdate-15),A468/2))))),IF(A468=1,Schedule!fpdate,EDATE(Schedule!fpdate,Schedule!months_per_period*(A468-1)))))))</f>
        <v/>
      </c>
      <c r="C468" s="55" t="str">
        <f>IF(A468="","",IF(Schedule!roundOpt,IF(OR(A468=Schedule!nper,Schedule!payment&gt;ROUND((1+Schedule!rate)*H467,2)),ROUND((1+Schedule!rate)*H467,2),Schedule!payment),IF(OR(A468=Schedule!nper,Schedule!payment&gt;(1+Schedule!rate)*H467),(1+Schedule!rate)*H467,Schedule!payment)))</f>
        <v/>
      </c>
      <c r="D468" s="58"/>
      <c r="E468" s="57"/>
      <c r="F468" s="57" t="str">
        <f>IF(A468="","",IF(AND(A468=1,Schedule!pmtType=1),0,IF(Schedule!roundOpt,ROUND(Schedule!rate*H467,2),Schedule!rate*H467)))</f>
        <v/>
      </c>
      <c r="G468" s="57" t="str">
        <f t="shared" si="7"/>
        <v/>
      </c>
      <c r="H468" s="57" t="str">
        <f t="shared" si="8"/>
        <v/>
      </c>
    </row>
    <row r="469" ht="12.75" customHeight="1">
      <c r="A469" s="53" t="str">
        <f>IF(H468="","",IF(Schedule!roundOpt,IF(OR(A468&gt;=Schedule!nper,ROUND(H468,2)&lt;=0),"",A468+1),IF(OR(A468&gt;=Schedule!nper,H468&lt;=0),"",A468+1)))</f>
        <v/>
      </c>
      <c r="B469" s="54" t="str">
        <f>IF(A469="","",IF(Schedule!periods_per_year=26,IF(A469=1,Schedule!fpdate,B468+14),IF(Schedule!periods_per_year=52,IF(A469=1,Schedule!fpdate,B468+7),IF(Schedule!periods_per_year=24,IF(A469=1,Schedule!fpdate,IF(Schedule!fpdate=EOMONTH(Schedule!fpdate,0),IF(ISODD(A469),EOMONTH(EDATE(Schedule!fpdate,(A469-1)/2),0),EDATE(DATE(YEAR(Schedule!fpdate),MONTH(Schedule!fpdate)+1,15),(A469-1)/2)),IF(DAY(Schedule!fpdate)=15,IF(ISODD(A469),EDATE(Schedule!fpdate,(A469-1)/2),EOMONTH(EDATE(Schedule!fpdate,(A469-1)/2),0)),IF(DAY(Schedule!fpdate)&lt;=14,IF(ISODD(A469),EDATE(Schedule!fpdate,(A469-1)/2),EDATE(MIN(Schedule!fpdate+15,EOMONTH(Schedule!fpdate,0)),(A469-1)/2)),EDATE(IF(ISODD(A469),Schedule!fpdate,Schedule!fpdate-15),A469/2))))),IF(A469=1,Schedule!fpdate,EDATE(Schedule!fpdate,Schedule!months_per_period*(A469-1)))))))</f>
        <v/>
      </c>
      <c r="C469" s="55" t="str">
        <f>IF(A469="","",IF(Schedule!roundOpt,IF(OR(A469=Schedule!nper,Schedule!payment&gt;ROUND((1+Schedule!rate)*H468,2)),ROUND((1+Schedule!rate)*H468,2),Schedule!payment),IF(OR(A469=Schedule!nper,Schedule!payment&gt;(1+Schedule!rate)*H468),(1+Schedule!rate)*H468,Schedule!payment)))</f>
        <v/>
      </c>
      <c r="D469" s="58"/>
      <c r="E469" s="57"/>
      <c r="F469" s="57" t="str">
        <f>IF(A469="","",IF(AND(A469=1,Schedule!pmtType=1),0,IF(Schedule!roundOpt,ROUND(Schedule!rate*H468,2),Schedule!rate*H468)))</f>
        <v/>
      </c>
      <c r="G469" s="57" t="str">
        <f t="shared" si="7"/>
        <v/>
      </c>
      <c r="H469" s="57" t="str">
        <f t="shared" si="8"/>
        <v/>
      </c>
    </row>
    <row r="470" ht="12.75" customHeight="1">
      <c r="A470" s="53" t="str">
        <f>IF(H469="","",IF(Schedule!roundOpt,IF(OR(A469&gt;=Schedule!nper,ROUND(H469,2)&lt;=0),"",A469+1),IF(OR(A469&gt;=Schedule!nper,H469&lt;=0),"",A469+1)))</f>
        <v/>
      </c>
      <c r="B470" s="54" t="str">
        <f>IF(A470="","",IF(Schedule!periods_per_year=26,IF(A470=1,Schedule!fpdate,B469+14),IF(Schedule!periods_per_year=52,IF(A470=1,Schedule!fpdate,B469+7),IF(Schedule!periods_per_year=24,IF(A470=1,Schedule!fpdate,IF(Schedule!fpdate=EOMONTH(Schedule!fpdate,0),IF(ISODD(A470),EOMONTH(EDATE(Schedule!fpdate,(A470-1)/2),0),EDATE(DATE(YEAR(Schedule!fpdate),MONTH(Schedule!fpdate)+1,15),(A470-1)/2)),IF(DAY(Schedule!fpdate)=15,IF(ISODD(A470),EDATE(Schedule!fpdate,(A470-1)/2),EOMONTH(EDATE(Schedule!fpdate,(A470-1)/2),0)),IF(DAY(Schedule!fpdate)&lt;=14,IF(ISODD(A470),EDATE(Schedule!fpdate,(A470-1)/2),EDATE(MIN(Schedule!fpdate+15,EOMONTH(Schedule!fpdate,0)),(A470-1)/2)),EDATE(IF(ISODD(A470),Schedule!fpdate,Schedule!fpdate-15),A470/2))))),IF(A470=1,Schedule!fpdate,EDATE(Schedule!fpdate,Schedule!months_per_period*(A470-1)))))))</f>
        <v/>
      </c>
      <c r="C470" s="55" t="str">
        <f>IF(A470="","",IF(Schedule!roundOpt,IF(OR(A470=Schedule!nper,Schedule!payment&gt;ROUND((1+Schedule!rate)*H469,2)),ROUND((1+Schedule!rate)*H469,2),Schedule!payment),IF(OR(A470=Schedule!nper,Schedule!payment&gt;(1+Schedule!rate)*H469),(1+Schedule!rate)*H469,Schedule!payment)))</f>
        <v/>
      </c>
      <c r="D470" s="58"/>
      <c r="E470" s="57"/>
      <c r="F470" s="57" t="str">
        <f>IF(A470="","",IF(AND(A470=1,Schedule!pmtType=1),0,IF(Schedule!roundOpt,ROUND(Schedule!rate*H469,2),Schedule!rate*H469)))</f>
        <v/>
      </c>
      <c r="G470" s="57" t="str">
        <f t="shared" si="7"/>
        <v/>
      </c>
      <c r="H470" s="57" t="str">
        <f t="shared" si="8"/>
        <v/>
      </c>
    </row>
    <row r="471" ht="12.75" customHeight="1">
      <c r="A471" s="53" t="str">
        <f>IF(H470="","",IF(Schedule!roundOpt,IF(OR(A470&gt;=Schedule!nper,ROUND(H470,2)&lt;=0),"",A470+1),IF(OR(A470&gt;=Schedule!nper,H470&lt;=0),"",A470+1)))</f>
        <v/>
      </c>
      <c r="B471" s="54" t="str">
        <f>IF(A471="","",IF(Schedule!periods_per_year=26,IF(A471=1,Schedule!fpdate,B470+14),IF(Schedule!periods_per_year=52,IF(A471=1,Schedule!fpdate,B470+7),IF(Schedule!periods_per_year=24,IF(A471=1,Schedule!fpdate,IF(Schedule!fpdate=EOMONTH(Schedule!fpdate,0),IF(ISODD(A471),EOMONTH(EDATE(Schedule!fpdate,(A471-1)/2),0),EDATE(DATE(YEAR(Schedule!fpdate),MONTH(Schedule!fpdate)+1,15),(A471-1)/2)),IF(DAY(Schedule!fpdate)=15,IF(ISODD(A471),EDATE(Schedule!fpdate,(A471-1)/2),EOMONTH(EDATE(Schedule!fpdate,(A471-1)/2),0)),IF(DAY(Schedule!fpdate)&lt;=14,IF(ISODD(A471),EDATE(Schedule!fpdate,(A471-1)/2),EDATE(MIN(Schedule!fpdate+15,EOMONTH(Schedule!fpdate,0)),(A471-1)/2)),EDATE(IF(ISODD(A471),Schedule!fpdate,Schedule!fpdate-15),A471/2))))),IF(A471=1,Schedule!fpdate,EDATE(Schedule!fpdate,Schedule!months_per_period*(A471-1)))))))</f>
        <v/>
      </c>
      <c r="C471" s="55" t="str">
        <f>IF(A471="","",IF(Schedule!roundOpt,IF(OR(A471=Schedule!nper,Schedule!payment&gt;ROUND((1+Schedule!rate)*H470,2)),ROUND((1+Schedule!rate)*H470,2),Schedule!payment),IF(OR(A471=Schedule!nper,Schedule!payment&gt;(1+Schedule!rate)*H470),(1+Schedule!rate)*H470,Schedule!payment)))</f>
        <v/>
      </c>
      <c r="D471" s="58"/>
      <c r="E471" s="57"/>
      <c r="F471" s="57" t="str">
        <f>IF(A471="","",IF(AND(A471=1,Schedule!pmtType=1),0,IF(Schedule!roundOpt,ROUND(Schedule!rate*H470,2),Schedule!rate*H470)))</f>
        <v/>
      </c>
      <c r="G471" s="57" t="str">
        <f t="shared" si="7"/>
        <v/>
      </c>
      <c r="H471" s="57" t="str">
        <f t="shared" si="8"/>
        <v/>
      </c>
    </row>
    <row r="472" ht="12.75" customHeight="1">
      <c r="A472" s="53" t="str">
        <f>IF(H471="","",IF(Schedule!roundOpt,IF(OR(A471&gt;=Schedule!nper,ROUND(H471,2)&lt;=0),"",A471+1),IF(OR(A471&gt;=Schedule!nper,H471&lt;=0),"",A471+1)))</f>
        <v/>
      </c>
      <c r="B472" s="54" t="str">
        <f>IF(A472="","",IF(Schedule!periods_per_year=26,IF(A472=1,Schedule!fpdate,B471+14),IF(Schedule!periods_per_year=52,IF(A472=1,Schedule!fpdate,B471+7),IF(Schedule!periods_per_year=24,IF(A472=1,Schedule!fpdate,IF(Schedule!fpdate=EOMONTH(Schedule!fpdate,0),IF(ISODD(A472),EOMONTH(EDATE(Schedule!fpdate,(A472-1)/2),0),EDATE(DATE(YEAR(Schedule!fpdate),MONTH(Schedule!fpdate)+1,15),(A472-1)/2)),IF(DAY(Schedule!fpdate)=15,IF(ISODD(A472),EDATE(Schedule!fpdate,(A472-1)/2),EOMONTH(EDATE(Schedule!fpdate,(A472-1)/2),0)),IF(DAY(Schedule!fpdate)&lt;=14,IF(ISODD(A472),EDATE(Schedule!fpdate,(A472-1)/2),EDATE(MIN(Schedule!fpdate+15,EOMONTH(Schedule!fpdate,0)),(A472-1)/2)),EDATE(IF(ISODD(A472),Schedule!fpdate,Schedule!fpdate-15),A472/2))))),IF(A472=1,Schedule!fpdate,EDATE(Schedule!fpdate,Schedule!months_per_period*(A472-1)))))))</f>
        <v/>
      </c>
      <c r="C472" s="55" t="str">
        <f>IF(A472="","",IF(Schedule!roundOpt,IF(OR(A472=Schedule!nper,Schedule!payment&gt;ROUND((1+Schedule!rate)*H471,2)),ROUND((1+Schedule!rate)*H471,2),Schedule!payment),IF(OR(A472=Schedule!nper,Schedule!payment&gt;(1+Schedule!rate)*H471),(1+Schedule!rate)*H471,Schedule!payment)))</f>
        <v/>
      </c>
      <c r="D472" s="58"/>
      <c r="E472" s="57"/>
      <c r="F472" s="57" t="str">
        <f>IF(A472="","",IF(AND(A472=1,Schedule!pmtType=1),0,IF(Schedule!roundOpt,ROUND(Schedule!rate*H471,2),Schedule!rate*H471)))</f>
        <v/>
      </c>
      <c r="G472" s="57" t="str">
        <f t="shared" si="7"/>
        <v/>
      </c>
      <c r="H472" s="57" t="str">
        <f t="shared" si="8"/>
        <v/>
      </c>
    </row>
    <row r="473" ht="12.75" customHeight="1">
      <c r="A473" s="53" t="str">
        <f>IF(H472="","",IF(Schedule!roundOpt,IF(OR(A472&gt;=Schedule!nper,ROUND(H472,2)&lt;=0),"",A472+1),IF(OR(A472&gt;=Schedule!nper,H472&lt;=0),"",A472+1)))</f>
        <v/>
      </c>
      <c r="B473" s="54" t="str">
        <f>IF(A473="","",IF(Schedule!periods_per_year=26,IF(A473=1,Schedule!fpdate,B472+14),IF(Schedule!periods_per_year=52,IF(A473=1,Schedule!fpdate,B472+7),IF(Schedule!periods_per_year=24,IF(A473=1,Schedule!fpdate,IF(Schedule!fpdate=EOMONTH(Schedule!fpdate,0),IF(ISODD(A473),EOMONTH(EDATE(Schedule!fpdate,(A473-1)/2),0),EDATE(DATE(YEAR(Schedule!fpdate),MONTH(Schedule!fpdate)+1,15),(A473-1)/2)),IF(DAY(Schedule!fpdate)=15,IF(ISODD(A473),EDATE(Schedule!fpdate,(A473-1)/2),EOMONTH(EDATE(Schedule!fpdate,(A473-1)/2),0)),IF(DAY(Schedule!fpdate)&lt;=14,IF(ISODD(A473),EDATE(Schedule!fpdate,(A473-1)/2),EDATE(MIN(Schedule!fpdate+15,EOMONTH(Schedule!fpdate,0)),(A473-1)/2)),EDATE(IF(ISODD(A473),Schedule!fpdate,Schedule!fpdate-15),A473/2))))),IF(A473=1,Schedule!fpdate,EDATE(Schedule!fpdate,Schedule!months_per_period*(A473-1)))))))</f>
        <v/>
      </c>
      <c r="C473" s="55" t="str">
        <f>IF(A473="","",IF(Schedule!roundOpt,IF(OR(A473=Schedule!nper,Schedule!payment&gt;ROUND((1+Schedule!rate)*H472,2)),ROUND((1+Schedule!rate)*H472,2),Schedule!payment),IF(OR(A473=Schedule!nper,Schedule!payment&gt;(1+Schedule!rate)*H472),(1+Schedule!rate)*H472,Schedule!payment)))</f>
        <v/>
      </c>
      <c r="D473" s="58"/>
      <c r="E473" s="57"/>
      <c r="F473" s="57" t="str">
        <f>IF(A473="","",IF(AND(A473=1,Schedule!pmtType=1),0,IF(Schedule!roundOpt,ROUND(Schedule!rate*H472,2),Schedule!rate*H472)))</f>
        <v/>
      </c>
      <c r="G473" s="57" t="str">
        <f t="shared" si="7"/>
        <v/>
      </c>
      <c r="H473" s="57" t="str">
        <f t="shared" si="8"/>
        <v/>
      </c>
    </row>
    <row r="474" ht="12.75" customHeight="1">
      <c r="A474" s="53" t="str">
        <f>IF(H473="","",IF(Schedule!roundOpt,IF(OR(A473&gt;=Schedule!nper,ROUND(H473,2)&lt;=0),"",A473+1),IF(OR(A473&gt;=Schedule!nper,H473&lt;=0),"",A473+1)))</f>
        <v/>
      </c>
      <c r="B474" s="54" t="str">
        <f>IF(A474="","",IF(Schedule!periods_per_year=26,IF(A474=1,Schedule!fpdate,B473+14),IF(Schedule!periods_per_year=52,IF(A474=1,Schedule!fpdate,B473+7),IF(Schedule!periods_per_year=24,IF(A474=1,Schedule!fpdate,IF(Schedule!fpdate=EOMONTH(Schedule!fpdate,0),IF(ISODD(A474),EOMONTH(EDATE(Schedule!fpdate,(A474-1)/2),0),EDATE(DATE(YEAR(Schedule!fpdate),MONTH(Schedule!fpdate)+1,15),(A474-1)/2)),IF(DAY(Schedule!fpdate)=15,IF(ISODD(A474),EDATE(Schedule!fpdate,(A474-1)/2),EOMONTH(EDATE(Schedule!fpdate,(A474-1)/2),0)),IF(DAY(Schedule!fpdate)&lt;=14,IF(ISODD(A474),EDATE(Schedule!fpdate,(A474-1)/2),EDATE(MIN(Schedule!fpdate+15,EOMONTH(Schedule!fpdate,0)),(A474-1)/2)),EDATE(IF(ISODD(A474),Schedule!fpdate,Schedule!fpdate-15),A474/2))))),IF(A474=1,Schedule!fpdate,EDATE(Schedule!fpdate,Schedule!months_per_period*(A474-1)))))))</f>
        <v/>
      </c>
      <c r="C474" s="55" t="str">
        <f>IF(A474="","",IF(Schedule!roundOpt,IF(OR(A474=Schedule!nper,Schedule!payment&gt;ROUND((1+Schedule!rate)*H473,2)),ROUND((1+Schedule!rate)*H473,2),Schedule!payment),IF(OR(A474=Schedule!nper,Schedule!payment&gt;(1+Schedule!rate)*H473),(1+Schedule!rate)*H473,Schedule!payment)))</f>
        <v/>
      </c>
      <c r="D474" s="58"/>
      <c r="E474" s="57"/>
      <c r="F474" s="57" t="str">
        <f>IF(A474="","",IF(AND(A474=1,Schedule!pmtType=1),0,IF(Schedule!roundOpt,ROUND(Schedule!rate*H473,2),Schedule!rate*H473)))</f>
        <v/>
      </c>
      <c r="G474" s="57" t="str">
        <f t="shared" si="7"/>
        <v/>
      </c>
      <c r="H474" s="57" t="str">
        <f t="shared" si="8"/>
        <v/>
      </c>
    </row>
    <row r="475" ht="12.75" customHeight="1">
      <c r="A475" s="53" t="str">
        <f>IF(H474="","",IF(Schedule!roundOpt,IF(OR(A474&gt;=Schedule!nper,ROUND(H474,2)&lt;=0),"",A474+1),IF(OR(A474&gt;=Schedule!nper,H474&lt;=0),"",A474+1)))</f>
        <v/>
      </c>
      <c r="B475" s="54" t="str">
        <f>IF(A475="","",IF(Schedule!periods_per_year=26,IF(A475=1,Schedule!fpdate,B474+14),IF(Schedule!periods_per_year=52,IF(A475=1,Schedule!fpdate,B474+7),IF(Schedule!periods_per_year=24,IF(A475=1,Schedule!fpdate,IF(Schedule!fpdate=EOMONTH(Schedule!fpdate,0),IF(ISODD(A475),EOMONTH(EDATE(Schedule!fpdate,(A475-1)/2),0),EDATE(DATE(YEAR(Schedule!fpdate),MONTH(Schedule!fpdate)+1,15),(A475-1)/2)),IF(DAY(Schedule!fpdate)=15,IF(ISODD(A475),EDATE(Schedule!fpdate,(A475-1)/2),EOMONTH(EDATE(Schedule!fpdate,(A475-1)/2),0)),IF(DAY(Schedule!fpdate)&lt;=14,IF(ISODD(A475),EDATE(Schedule!fpdate,(A475-1)/2),EDATE(MIN(Schedule!fpdate+15,EOMONTH(Schedule!fpdate,0)),(A475-1)/2)),EDATE(IF(ISODD(A475),Schedule!fpdate,Schedule!fpdate-15),A475/2))))),IF(A475=1,Schedule!fpdate,EDATE(Schedule!fpdate,Schedule!months_per_period*(A475-1)))))))</f>
        <v/>
      </c>
      <c r="C475" s="55" t="str">
        <f>IF(A475="","",IF(Schedule!roundOpt,IF(OR(A475=Schedule!nper,Schedule!payment&gt;ROUND((1+Schedule!rate)*H474,2)),ROUND((1+Schedule!rate)*H474,2),Schedule!payment),IF(OR(A475=Schedule!nper,Schedule!payment&gt;(1+Schedule!rate)*H474),(1+Schedule!rate)*H474,Schedule!payment)))</f>
        <v/>
      </c>
      <c r="D475" s="58"/>
      <c r="E475" s="57"/>
      <c r="F475" s="57" t="str">
        <f>IF(A475="","",IF(AND(A475=1,Schedule!pmtType=1),0,IF(Schedule!roundOpt,ROUND(Schedule!rate*H474,2),Schedule!rate*H474)))</f>
        <v/>
      </c>
      <c r="G475" s="57" t="str">
        <f t="shared" si="7"/>
        <v/>
      </c>
      <c r="H475" s="57" t="str">
        <f t="shared" si="8"/>
        <v/>
      </c>
    </row>
    <row r="476" ht="12.75" customHeight="1">
      <c r="A476" s="53" t="str">
        <f>IF(H475="","",IF(Schedule!roundOpt,IF(OR(A475&gt;=Schedule!nper,ROUND(H475,2)&lt;=0),"",A475+1),IF(OR(A475&gt;=Schedule!nper,H475&lt;=0),"",A475+1)))</f>
        <v/>
      </c>
      <c r="B476" s="54" t="str">
        <f>IF(A476="","",IF(Schedule!periods_per_year=26,IF(A476=1,Schedule!fpdate,B475+14),IF(Schedule!periods_per_year=52,IF(A476=1,Schedule!fpdate,B475+7),IF(Schedule!periods_per_year=24,IF(A476=1,Schedule!fpdate,IF(Schedule!fpdate=EOMONTH(Schedule!fpdate,0),IF(ISODD(A476),EOMONTH(EDATE(Schedule!fpdate,(A476-1)/2),0),EDATE(DATE(YEAR(Schedule!fpdate),MONTH(Schedule!fpdate)+1,15),(A476-1)/2)),IF(DAY(Schedule!fpdate)=15,IF(ISODD(A476),EDATE(Schedule!fpdate,(A476-1)/2),EOMONTH(EDATE(Schedule!fpdate,(A476-1)/2),0)),IF(DAY(Schedule!fpdate)&lt;=14,IF(ISODD(A476),EDATE(Schedule!fpdate,(A476-1)/2),EDATE(MIN(Schedule!fpdate+15,EOMONTH(Schedule!fpdate,0)),(A476-1)/2)),EDATE(IF(ISODD(A476),Schedule!fpdate,Schedule!fpdate-15),A476/2))))),IF(A476=1,Schedule!fpdate,EDATE(Schedule!fpdate,Schedule!months_per_period*(A476-1)))))))</f>
        <v/>
      </c>
      <c r="C476" s="55" t="str">
        <f>IF(A476="","",IF(Schedule!roundOpt,IF(OR(A476=Schedule!nper,Schedule!payment&gt;ROUND((1+Schedule!rate)*H475,2)),ROUND((1+Schedule!rate)*H475,2),Schedule!payment),IF(OR(A476=Schedule!nper,Schedule!payment&gt;(1+Schedule!rate)*H475),(1+Schedule!rate)*H475,Schedule!payment)))</f>
        <v/>
      </c>
      <c r="D476" s="58"/>
      <c r="E476" s="57"/>
      <c r="F476" s="57" t="str">
        <f>IF(A476="","",IF(AND(A476=1,Schedule!pmtType=1),0,IF(Schedule!roundOpt,ROUND(Schedule!rate*H475,2),Schedule!rate*H475)))</f>
        <v/>
      </c>
      <c r="G476" s="57" t="str">
        <f t="shared" si="7"/>
        <v/>
      </c>
      <c r="H476" s="57" t="str">
        <f t="shared" si="8"/>
        <v/>
      </c>
    </row>
    <row r="477" ht="12.75" customHeight="1">
      <c r="A477" s="53" t="str">
        <f>IF(H476="","",IF(Schedule!roundOpt,IF(OR(A476&gt;=Schedule!nper,ROUND(H476,2)&lt;=0),"",A476+1),IF(OR(A476&gt;=Schedule!nper,H476&lt;=0),"",A476+1)))</f>
        <v/>
      </c>
      <c r="B477" s="54" t="str">
        <f>IF(A477="","",IF(Schedule!periods_per_year=26,IF(A477=1,Schedule!fpdate,B476+14),IF(Schedule!periods_per_year=52,IF(A477=1,Schedule!fpdate,B476+7),IF(Schedule!periods_per_year=24,IF(A477=1,Schedule!fpdate,IF(Schedule!fpdate=EOMONTH(Schedule!fpdate,0),IF(ISODD(A477),EOMONTH(EDATE(Schedule!fpdate,(A477-1)/2),0),EDATE(DATE(YEAR(Schedule!fpdate),MONTH(Schedule!fpdate)+1,15),(A477-1)/2)),IF(DAY(Schedule!fpdate)=15,IF(ISODD(A477),EDATE(Schedule!fpdate,(A477-1)/2),EOMONTH(EDATE(Schedule!fpdate,(A477-1)/2),0)),IF(DAY(Schedule!fpdate)&lt;=14,IF(ISODD(A477),EDATE(Schedule!fpdate,(A477-1)/2),EDATE(MIN(Schedule!fpdate+15,EOMONTH(Schedule!fpdate,0)),(A477-1)/2)),EDATE(IF(ISODD(A477),Schedule!fpdate,Schedule!fpdate-15),A477/2))))),IF(A477=1,Schedule!fpdate,EDATE(Schedule!fpdate,Schedule!months_per_period*(A477-1)))))))</f>
        <v/>
      </c>
      <c r="C477" s="55" t="str">
        <f>IF(A477="","",IF(Schedule!roundOpt,IF(OR(A477=Schedule!nper,Schedule!payment&gt;ROUND((1+Schedule!rate)*H476,2)),ROUND((1+Schedule!rate)*H476,2),Schedule!payment),IF(OR(A477=Schedule!nper,Schedule!payment&gt;(1+Schedule!rate)*H476),(1+Schedule!rate)*H476,Schedule!payment)))</f>
        <v/>
      </c>
      <c r="D477" s="58"/>
      <c r="E477" s="57"/>
      <c r="F477" s="57" t="str">
        <f>IF(A477="","",IF(AND(A477=1,Schedule!pmtType=1),0,IF(Schedule!roundOpt,ROUND(Schedule!rate*H476,2),Schedule!rate*H476)))</f>
        <v/>
      </c>
      <c r="G477" s="57" t="str">
        <f t="shared" si="7"/>
        <v/>
      </c>
      <c r="H477" s="57" t="str">
        <f t="shared" si="8"/>
        <v/>
      </c>
    </row>
    <row r="478" ht="12.75" customHeight="1">
      <c r="A478" s="53" t="str">
        <f>IF(H477="","",IF(Schedule!roundOpt,IF(OR(A477&gt;=Schedule!nper,ROUND(H477,2)&lt;=0),"",A477+1),IF(OR(A477&gt;=Schedule!nper,H477&lt;=0),"",A477+1)))</f>
        <v/>
      </c>
      <c r="B478" s="54" t="str">
        <f>IF(A478="","",IF(Schedule!periods_per_year=26,IF(A478=1,Schedule!fpdate,B477+14),IF(Schedule!periods_per_year=52,IF(A478=1,Schedule!fpdate,B477+7),IF(Schedule!periods_per_year=24,IF(A478=1,Schedule!fpdate,IF(Schedule!fpdate=EOMONTH(Schedule!fpdate,0),IF(ISODD(A478),EOMONTH(EDATE(Schedule!fpdate,(A478-1)/2),0),EDATE(DATE(YEAR(Schedule!fpdate),MONTH(Schedule!fpdate)+1,15),(A478-1)/2)),IF(DAY(Schedule!fpdate)=15,IF(ISODD(A478),EDATE(Schedule!fpdate,(A478-1)/2),EOMONTH(EDATE(Schedule!fpdate,(A478-1)/2),0)),IF(DAY(Schedule!fpdate)&lt;=14,IF(ISODD(A478),EDATE(Schedule!fpdate,(A478-1)/2),EDATE(MIN(Schedule!fpdate+15,EOMONTH(Schedule!fpdate,0)),(A478-1)/2)),EDATE(IF(ISODD(A478),Schedule!fpdate,Schedule!fpdate-15),A478/2))))),IF(A478=1,Schedule!fpdate,EDATE(Schedule!fpdate,Schedule!months_per_period*(A478-1)))))))</f>
        <v/>
      </c>
      <c r="C478" s="55" t="str">
        <f>IF(A478="","",IF(Schedule!roundOpt,IF(OR(A478=Schedule!nper,Schedule!payment&gt;ROUND((1+Schedule!rate)*H477,2)),ROUND((1+Schedule!rate)*H477,2),Schedule!payment),IF(OR(A478=Schedule!nper,Schedule!payment&gt;(1+Schedule!rate)*H477),(1+Schedule!rate)*H477,Schedule!payment)))</f>
        <v/>
      </c>
      <c r="D478" s="58"/>
      <c r="E478" s="57"/>
      <c r="F478" s="57" t="str">
        <f>IF(A478="","",IF(AND(A478=1,Schedule!pmtType=1),0,IF(Schedule!roundOpt,ROUND(Schedule!rate*H477,2),Schedule!rate*H477)))</f>
        <v/>
      </c>
      <c r="G478" s="57" t="str">
        <f t="shared" si="7"/>
        <v/>
      </c>
      <c r="H478" s="57" t="str">
        <f t="shared" si="8"/>
        <v/>
      </c>
    </row>
    <row r="479" ht="12.75" customHeight="1">
      <c r="A479" s="53" t="str">
        <f>IF(H478="","",IF(Schedule!roundOpt,IF(OR(A478&gt;=Schedule!nper,ROUND(H478,2)&lt;=0),"",A478+1),IF(OR(A478&gt;=Schedule!nper,H478&lt;=0),"",A478+1)))</f>
        <v/>
      </c>
      <c r="B479" s="54" t="str">
        <f>IF(A479="","",IF(Schedule!periods_per_year=26,IF(A479=1,Schedule!fpdate,B478+14),IF(Schedule!periods_per_year=52,IF(A479=1,Schedule!fpdate,B478+7),IF(Schedule!periods_per_year=24,IF(A479=1,Schedule!fpdate,IF(Schedule!fpdate=EOMONTH(Schedule!fpdate,0),IF(ISODD(A479),EOMONTH(EDATE(Schedule!fpdate,(A479-1)/2),0),EDATE(DATE(YEAR(Schedule!fpdate),MONTH(Schedule!fpdate)+1,15),(A479-1)/2)),IF(DAY(Schedule!fpdate)=15,IF(ISODD(A479),EDATE(Schedule!fpdate,(A479-1)/2),EOMONTH(EDATE(Schedule!fpdate,(A479-1)/2),0)),IF(DAY(Schedule!fpdate)&lt;=14,IF(ISODD(A479),EDATE(Schedule!fpdate,(A479-1)/2),EDATE(MIN(Schedule!fpdate+15,EOMONTH(Schedule!fpdate,0)),(A479-1)/2)),EDATE(IF(ISODD(A479),Schedule!fpdate,Schedule!fpdate-15),A479/2))))),IF(A479=1,Schedule!fpdate,EDATE(Schedule!fpdate,Schedule!months_per_period*(A479-1)))))))</f>
        <v/>
      </c>
      <c r="C479" s="55" t="str">
        <f>IF(A479="","",IF(Schedule!roundOpt,IF(OR(A479=Schedule!nper,Schedule!payment&gt;ROUND((1+Schedule!rate)*H478,2)),ROUND((1+Schedule!rate)*H478,2),Schedule!payment),IF(OR(A479=Schedule!nper,Schedule!payment&gt;(1+Schedule!rate)*H478),(1+Schedule!rate)*H478,Schedule!payment)))</f>
        <v/>
      </c>
      <c r="D479" s="58"/>
      <c r="E479" s="57"/>
      <c r="F479" s="57" t="str">
        <f>IF(A479="","",IF(AND(A479=1,Schedule!pmtType=1),0,IF(Schedule!roundOpt,ROUND(Schedule!rate*H478,2),Schedule!rate*H478)))</f>
        <v/>
      </c>
      <c r="G479" s="57" t="str">
        <f t="shared" si="7"/>
        <v/>
      </c>
      <c r="H479" s="57" t="str">
        <f t="shared" si="8"/>
        <v/>
      </c>
    </row>
    <row r="480" ht="12.75" customHeight="1">
      <c r="A480" s="53" t="str">
        <f>IF(H479="","",IF(Schedule!roundOpt,IF(OR(A479&gt;=Schedule!nper,ROUND(H479,2)&lt;=0),"",A479+1),IF(OR(A479&gt;=Schedule!nper,H479&lt;=0),"",A479+1)))</f>
        <v/>
      </c>
      <c r="B480" s="54" t="str">
        <f>IF(A480="","",IF(Schedule!periods_per_year=26,IF(A480=1,Schedule!fpdate,B479+14),IF(Schedule!periods_per_year=52,IF(A480=1,Schedule!fpdate,B479+7),IF(Schedule!periods_per_year=24,IF(A480=1,Schedule!fpdate,IF(Schedule!fpdate=EOMONTH(Schedule!fpdate,0),IF(ISODD(A480),EOMONTH(EDATE(Schedule!fpdate,(A480-1)/2),0),EDATE(DATE(YEAR(Schedule!fpdate),MONTH(Schedule!fpdate)+1,15),(A480-1)/2)),IF(DAY(Schedule!fpdate)=15,IF(ISODD(A480),EDATE(Schedule!fpdate,(A480-1)/2),EOMONTH(EDATE(Schedule!fpdate,(A480-1)/2),0)),IF(DAY(Schedule!fpdate)&lt;=14,IF(ISODD(A480),EDATE(Schedule!fpdate,(A480-1)/2),EDATE(MIN(Schedule!fpdate+15,EOMONTH(Schedule!fpdate,0)),(A480-1)/2)),EDATE(IF(ISODD(A480),Schedule!fpdate,Schedule!fpdate-15),A480/2))))),IF(A480=1,Schedule!fpdate,EDATE(Schedule!fpdate,Schedule!months_per_period*(A480-1)))))))</f>
        <v/>
      </c>
      <c r="C480" s="55" t="str">
        <f>IF(A480="","",IF(Schedule!roundOpt,IF(OR(A480=Schedule!nper,Schedule!payment&gt;ROUND((1+Schedule!rate)*H479,2)),ROUND((1+Schedule!rate)*H479,2),Schedule!payment),IF(OR(A480=Schedule!nper,Schedule!payment&gt;(1+Schedule!rate)*H479),(1+Schedule!rate)*H479,Schedule!payment)))</f>
        <v/>
      </c>
      <c r="D480" s="58"/>
      <c r="E480" s="57"/>
      <c r="F480" s="57" t="str">
        <f>IF(A480="","",IF(AND(A480=1,Schedule!pmtType=1),0,IF(Schedule!roundOpt,ROUND(Schedule!rate*H479,2),Schedule!rate*H479)))</f>
        <v/>
      </c>
      <c r="G480" s="57" t="str">
        <f t="shared" si="7"/>
        <v/>
      </c>
      <c r="H480" s="57" t="str">
        <f t="shared" si="8"/>
        <v/>
      </c>
    </row>
    <row r="481" ht="12.75" customHeight="1">
      <c r="A481" s="53" t="str">
        <f>IF(H480="","",IF(Schedule!roundOpt,IF(OR(A480&gt;=Schedule!nper,ROUND(H480,2)&lt;=0),"",A480+1),IF(OR(A480&gt;=Schedule!nper,H480&lt;=0),"",A480+1)))</f>
        <v/>
      </c>
      <c r="B481" s="54" t="str">
        <f>IF(A481="","",IF(Schedule!periods_per_year=26,IF(A481=1,Schedule!fpdate,B480+14),IF(Schedule!periods_per_year=52,IF(A481=1,Schedule!fpdate,B480+7),IF(Schedule!periods_per_year=24,IF(A481=1,Schedule!fpdate,IF(Schedule!fpdate=EOMONTH(Schedule!fpdate,0),IF(ISODD(A481),EOMONTH(EDATE(Schedule!fpdate,(A481-1)/2),0),EDATE(DATE(YEAR(Schedule!fpdate),MONTH(Schedule!fpdate)+1,15),(A481-1)/2)),IF(DAY(Schedule!fpdate)=15,IF(ISODD(A481),EDATE(Schedule!fpdate,(A481-1)/2),EOMONTH(EDATE(Schedule!fpdate,(A481-1)/2),0)),IF(DAY(Schedule!fpdate)&lt;=14,IF(ISODD(A481),EDATE(Schedule!fpdate,(A481-1)/2),EDATE(MIN(Schedule!fpdate+15,EOMONTH(Schedule!fpdate,0)),(A481-1)/2)),EDATE(IF(ISODD(A481),Schedule!fpdate,Schedule!fpdate-15),A481/2))))),IF(A481=1,Schedule!fpdate,EDATE(Schedule!fpdate,Schedule!months_per_period*(A481-1)))))))</f>
        <v/>
      </c>
      <c r="C481" s="55" t="str">
        <f>IF(A481="","",IF(Schedule!roundOpt,IF(OR(A481=Schedule!nper,Schedule!payment&gt;ROUND((1+Schedule!rate)*H480,2)),ROUND((1+Schedule!rate)*H480,2),Schedule!payment),IF(OR(A481=Schedule!nper,Schedule!payment&gt;(1+Schedule!rate)*H480),(1+Schedule!rate)*H480,Schedule!payment)))</f>
        <v/>
      </c>
      <c r="D481" s="58"/>
      <c r="E481" s="57"/>
      <c r="F481" s="57" t="str">
        <f>IF(A481="","",IF(AND(A481=1,Schedule!pmtType=1),0,IF(Schedule!roundOpt,ROUND(Schedule!rate*H480,2),Schedule!rate*H480)))</f>
        <v/>
      </c>
      <c r="G481" s="57" t="str">
        <f t="shared" si="7"/>
        <v/>
      </c>
      <c r="H481" s="57" t="str">
        <f t="shared" si="8"/>
        <v/>
      </c>
    </row>
    <row r="482" ht="12.75" customHeight="1">
      <c r="A482" s="53" t="str">
        <f>IF(H481="","",IF(Schedule!roundOpt,IF(OR(A481&gt;=Schedule!nper,ROUND(H481,2)&lt;=0),"",A481+1),IF(OR(A481&gt;=Schedule!nper,H481&lt;=0),"",A481+1)))</f>
        <v/>
      </c>
      <c r="B482" s="54" t="str">
        <f>IF(A482="","",IF(Schedule!periods_per_year=26,IF(A482=1,Schedule!fpdate,B481+14),IF(Schedule!periods_per_year=52,IF(A482=1,Schedule!fpdate,B481+7),IF(Schedule!periods_per_year=24,IF(A482=1,Schedule!fpdate,IF(Schedule!fpdate=EOMONTH(Schedule!fpdate,0),IF(ISODD(A482),EOMONTH(EDATE(Schedule!fpdate,(A482-1)/2),0),EDATE(DATE(YEAR(Schedule!fpdate),MONTH(Schedule!fpdate)+1,15),(A482-1)/2)),IF(DAY(Schedule!fpdate)=15,IF(ISODD(A482),EDATE(Schedule!fpdate,(A482-1)/2),EOMONTH(EDATE(Schedule!fpdate,(A482-1)/2),0)),IF(DAY(Schedule!fpdate)&lt;=14,IF(ISODD(A482),EDATE(Schedule!fpdate,(A482-1)/2),EDATE(MIN(Schedule!fpdate+15,EOMONTH(Schedule!fpdate,0)),(A482-1)/2)),EDATE(IF(ISODD(A482),Schedule!fpdate,Schedule!fpdate-15),A482/2))))),IF(A482=1,Schedule!fpdate,EDATE(Schedule!fpdate,Schedule!months_per_period*(A482-1)))))))</f>
        <v/>
      </c>
      <c r="C482" s="55" t="str">
        <f>IF(A482="","",IF(Schedule!roundOpt,IF(OR(A482=Schedule!nper,Schedule!payment&gt;ROUND((1+Schedule!rate)*H481,2)),ROUND((1+Schedule!rate)*H481,2),Schedule!payment),IF(OR(A482=Schedule!nper,Schedule!payment&gt;(1+Schedule!rate)*H481),(1+Schedule!rate)*H481,Schedule!payment)))</f>
        <v/>
      </c>
      <c r="D482" s="58"/>
      <c r="E482" s="57"/>
      <c r="F482" s="57" t="str">
        <f>IF(A482="","",IF(AND(A482=1,Schedule!pmtType=1),0,IF(Schedule!roundOpt,ROUND(Schedule!rate*H481,2),Schedule!rate*H481)))</f>
        <v/>
      </c>
      <c r="G482" s="57" t="str">
        <f t="shared" si="7"/>
        <v/>
      </c>
      <c r="H482" s="57" t="str">
        <f t="shared" si="8"/>
        <v/>
      </c>
    </row>
    <row r="483" ht="12.75" customHeight="1">
      <c r="A483" s="53" t="str">
        <f>IF(H482="","",IF(Schedule!roundOpt,IF(OR(A482&gt;=Schedule!nper,ROUND(H482,2)&lt;=0),"",A482+1),IF(OR(A482&gt;=Schedule!nper,H482&lt;=0),"",A482+1)))</f>
        <v/>
      </c>
      <c r="B483" s="54" t="str">
        <f>IF(A483="","",IF(Schedule!periods_per_year=26,IF(A483=1,Schedule!fpdate,B482+14),IF(Schedule!periods_per_year=52,IF(A483=1,Schedule!fpdate,B482+7),IF(Schedule!periods_per_year=24,IF(A483=1,Schedule!fpdate,IF(Schedule!fpdate=EOMONTH(Schedule!fpdate,0),IF(ISODD(A483),EOMONTH(EDATE(Schedule!fpdate,(A483-1)/2),0),EDATE(DATE(YEAR(Schedule!fpdate),MONTH(Schedule!fpdate)+1,15),(A483-1)/2)),IF(DAY(Schedule!fpdate)=15,IF(ISODD(A483),EDATE(Schedule!fpdate,(A483-1)/2),EOMONTH(EDATE(Schedule!fpdate,(A483-1)/2),0)),IF(DAY(Schedule!fpdate)&lt;=14,IF(ISODD(A483),EDATE(Schedule!fpdate,(A483-1)/2),EDATE(MIN(Schedule!fpdate+15,EOMONTH(Schedule!fpdate,0)),(A483-1)/2)),EDATE(IF(ISODD(A483),Schedule!fpdate,Schedule!fpdate-15),A483/2))))),IF(A483=1,Schedule!fpdate,EDATE(Schedule!fpdate,Schedule!months_per_period*(A483-1)))))))</f>
        <v/>
      </c>
      <c r="C483" s="55" t="str">
        <f>IF(A483="","",IF(Schedule!roundOpt,IF(OR(A483=Schedule!nper,Schedule!payment&gt;ROUND((1+Schedule!rate)*H482,2)),ROUND((1+Schedule!rate)*H482,2),Schedule!payment),IF(OR(A483=Schedule!nper,Schedule!payment&gt;(1+Schedule!rate)*H482),(1+Schedule!rate)*H482,Schedule!payment)))</f>
        <v/>
      </c>
      <c r="D483" s="58"/>
      <c r="E483" s="57"/>
      <c r="F483" s="57" t="str">
        <f>IF(A483="","",IF(AND(A483=1,Schedule!pmtType=1),0,IF(Schedule!roundOpt,ROUND(Schedule!rate*H482,2),Schedule!rate*H482)))</f>
        <v/>
      </c>
      <c r="G483" s="57" t="str">
        <f t="shared" si="7"/>
        <v/>
      </c>
      <c r="H483" s="57" t="str">
        <f t="shared" si="8"/>
        <v/>
      </c>
    </row>
    <row r="484" ht="12.75" customHeight="1">
      <c r="A484" s="53" t="str">
        <f>IF(H483="","",IF(Schedule!roundOpt,IF(OR(A483&gt;=Schedule!nper,ROUND(H483,2)&lt;=0),"",A483+1),IF(OR(A483&gt;=Schedule!nper,H483&lt;=0),"",A483+1)))</f>
        <v/>
      </c>
      <c r="B484" s="54" t="str">
        <f>IF(A484="","",IF(Schedule!periods_per_year=26,IF(A484=1,Schedule!fpdate,B483+14),IF(Schedule!periods_per_year=52,IF(A484=1,Schedule!fpdate,B483+7),IF(Schedule!periods_per_year=24,IF(A484=1,Schedule!fpdate,IF(Schedule!fpdate=EOMONTH(Schedule!fpdate,0),IF(ISODD(A484),EOMONTH(EDATE(Schedule!fpdate,(A484-1)/2),0),EDATE(DATE(YEAR(Schedule!fpdate),MONTH(Schedule!fpdate)+1,15),(A484-1)/2)),IF(DAY(Schedule!fpdate)=15,IF(ISODD(A484),EDATE(Schedule!fpdate,(A484-1)/2),EOMONTH(EDATE(Schedule!fpdate,(A484-1)/2),0)),IF(DAY(Schedule!fpdate)&lt;=14,IF(ISODD(A484),EDATE(Schedule!fpdate,(A484-1)/2),EDATE(MIN(Schedule!fpdate+15,EOMONTH(Schedule!fpdate,0)),(A484-1)/2)),EDATE(IF(ISODD(A484),Schedule!fpdate,Schedule!fpdate-15),A484/2))))),IF(A484=1,Schedule!fpdate,EDATE(Schedule!fpdate,Schedule!months_per_period*(A484-1)))))))</f>
        <v/>
      </c>
      <c r="C484" s="55" t="str">
        <f>IF(A484="","",IF(Schedule!roundOpt,IF(OR(A484=Schedule!nper,Schedule!payment&gt;ROUND((1+Schedule!rate)*H483,2)),ROUND((1+Schedule!rate)*H483,2),Schedule!payment),IF(OR(A484=Schedule!nper,Schedule!payment&gt;(1+Schedule!rate)*H483),(1+Schedule!rate)*H483,Schedule!payment)))</f>
        <v/>
      </c>
      <c r="D484" s="58"/>
      <c r="E484" s="57"/>
      <c r="F484" s="57" t="str">
        <f>IF(A484="","",IF(AND(A484=1,Schedule!pmtType=1),0,IF(Schedule!roundOpt,ROUND(Schedule!rate*H483,2),Schedule!rate*H483)))</f>
        <v/>
      </c>
      <c r="G484" s="57" t="str">
        <f t="shared" si="7"/>
        <v/>
      </c>
      <c r="H484" s="57" t="str">
        <f t="shared" si="8"/>
        <v/>
      </c>
    </row>
    <row r="485" ht="12.75" customHeight="1">
      <c r="A485" s="53" t="str">
        <f>IF(H484="","",IF(Schedule!roundOpt,IF(OR(A484&gt;=Schedule!nper,ROUND(H484,2)&lt;=0),"",A484+1),IF(OR(A484&gt;=Schedule!nper,H484&lt;=0),"",A484+1)))</f>
        <v/>
      </c>
      <c r="B485" s="54" t="str">
        <f>IF(A485="","",IF(Schedule!periods_per_year=26,IF(A485=1,Schedule!fpdate,B484+14),IF(Schedule!periods_per_year=52,IF(A485=1,Schedule!fpdate,B484+7),IF(Schedule!periods_per_year=24,IF(A485=1,Schedule!fpdate,IF(Schedule!fpdate=EOMONTH(Schedule!fpdate,0),IF(ISODD(A485),EOMONTH(EDATE(Schedule!fpdate,(A485-1)/2),0),EDATE(DATE(YEAR(Schedule!fpdate),MONTH(Schedule!fpdate)+1,15),(A485-1)/2)),IF(DAY(Schedule!fpdate)=15,IF(ISODD(A485),EDATE(Schedule!fpdate,(A485-1)/2),EOMONTH(EDATE(Schedule!fpdate,(A485-1)/2),0)),IF(DAY(Schedule!fpdate)&lt;=14,IF(ISODD(A485),EDATE(Schedule!fpdate,(A485-1)/2),EDATE(MIN(Schedule!fpdate+15,EOMONTH(Schedule!fpdate,0)),(A485-1)/2)),EDATE(IF(ISODD(A485),Schedule!fpdate,Schedule!fpdate-15),A485/2))))),IF(A485=1,Schedule!fpdate,EDATE(Schedule!fpdate,Schedule!months_per_period*(A485-1)))))))</f>
        <v/>
      </c>
      <c r="C485" s="55" t="str">
        <f>IF(A485="","",IF(Schedule!roundOpt,IF(OR(A485=Schedule!nper,Schedule!payment&gt;ROUND((1+Schedule!rate)*H484,2)),ROUND((1+Schedule!rate)*H484,2),Schedule!payment),IF(OR(A485=Schedule!nper,Schedule!payment&gt;(1+Schedule!rate)*H484),(1+Schedule!rate)*H484,Schedule!payment)))</f>
        <v/>
      </c>
      <c r="D485" s="58"/>
      <c r="E485" s="57"/>
      <c r="F485" s="57" t="str">
        <f>IF(A485="","",IF(AND(A485=1,Schedule!pmtType=1),0,IF(Schedule!roundOpt,ROUND(Schedule!rate*H484,2),Schedule!rate*H484)))</f>
        <v/>
      </c>
      <c r="G485" s="57" t="str">
        <f t="shared" si="7"/>
        <v/>
      </c>
      <c r="H485" s="57" t="str">
        <f t="shared" si="8"/>
        <v/>
      </c>
    </row>
    <row r="486" ht="12.75" customHeight="1">
      <c r="A486" s="53" t="str">
        <f>IF(H485="","",IF(Schedule!roundOpt,IF(OR(A485&gt;=Schedule!nper,ROUND(H485,2)&lt;=0),"",A485+1),IF(OR(A485&gt;=Schedule!nper,H485&lt;=0),"",A485+1)))</f>
        <v/>
      </c>
      <c r="B486" s="54" t="str">
        <f>IF(A486="","",IF(Schedule!periods_per_year=26,IF(A486=1,Schedule!fpdate,B485+14),IF(Schedule!periods_per_year=52,IF(A486=1,Schedule!fpdate,B485+7),IF(Schedule!periods_per_year=24,IF(A486=1,Schedule!fpdate,IF(Schedule!fpdate=EOMONTH(Schedule!fpdate,0),IF(ISODD(A486),EOMONTH(EDATE(Schedule!fpdate,(A486-1)/2),0),EDATE(DATE(YEAR(Schedule!fpdate),MONTH(Schedule!fpdate)+1,15),(A486-1)/2)),IF(DAY(Schedule!fpdate)=15,IF(ISODD(A486),EDATE(Schedule!fpdate,(A486-1)/2),EOMONTH(EDATE(Schedule!fpdate,(A486-1)/2),0)),IF(DAY(Schedule!fpdate)&lt;=14,IF(ISODD(A486),EDATE(Schedule!fpdate,(A486-1)/2),EDATE(MIN(Schedule!fpdate+15,EOMONTH(Schedule!fpdate,0)),(A486-1)/2)),EDATE(IF(ISODD(A486),Schedule!fpdate,Schedule!fpdate-15),A486/2))))),IF(A486=1,Schedule!fpdate,EDATE(Schedule!fpdate,Schedule!months_per_period*(A486-1)))))))</f>
        <v/>
      </c>
      <c r="C486" s="55" t="str">
        <f>IF(A486="","",IF(Schedule!roundOpt,IF(OR(A486=Schedule!nper,Schedule!payment&gt;ROUND((1+Schedule!rate)*H485,2)),ROUND((1+Schedule!rate)*H485,2),Schedule!payment),IF(OR(A486=Schedule!nper,Schedule!payment&gt;(1+Schedule!rate)*H485),(1+Schedule!rate)*H485,Schedule!payment)))</f>
        <v/>
      </c>
      <c r="D486" s="58"/>
      <c r="E486" s="57"/>
      <c r="F486" s="57" t="str">
        <f>IF(A486="","",IF(AND(A486=1,Schedule!pmtType=1),0,IF(Schedule!roundOpt,ROUND(Schedule!rate*H485,2),Schedule!rate*H485)))</f>
        <v/>
      </c>
      <c r="G486" s="57" t="str">
        <f t="shared" si="7"/>
        <v/>
      </c>
      <c r="H486" s="57" t="str">
        <f t="shared" si="8"/>
        <v/>
      </c>
    </row>
    <row r="487" ht="12.75" customHeight="1">
      <c r="A487" s="53" t="str">
        <f>IF(H486="","",IF(Schedule!roundOpt,IF(OR(A486&gt;=Schedule!nper,ROUND(H486,2)&lt;=0),"",A486+1),IF(OR(A486&gt;=Schedule!nper,H486&lt;=0),"",A486+1)))</f>
        <v/>
      </c>
      <c r="B487" s="54" t="str">
        <f>IF(A487="","",IF(Schedule!periods_per_year=26,IF(A487=1,Schedule!fpdate,B486+14),IF(Schedule!periods_per_year=52,IF(A487=1,Schedule!fpdate,B486+7),IF(Schedule!periods_per_year=24,IF(A487=1,Schedule!fpdate,IF(Schedule!fpdate=EOMONTH(Schedule!fpdate,0),IF(ISODD(A487),EOMONTH(EDATE(Schedule!fpdate,(A487-1)/2),0),EDATE(DATE(YEAR(Schedule!fpdate),MONTH(Schedule!fpdate)+1,15),(A487-1)/2)),IF(DAY(Schedule!fpdate)=15,IF(ISODD(A487),EDATE(Schedule!fpdate,(A487-1)/2),EOMONTH(EDATE(Schedule!fpdate,(A487-1)/2),0)),IF(DAY(Schedule!fpdate)&lt;=14,IF(ISODD(A487),EDATE(Schedule!fpdate,(A487-1)/2),EDATE(MIN(Schedule!fpdate+15,EOMONTH(Schedule!fpdate,0)),(A487-1)/2)),EDATE(IF(ISODD(A487),Schedule!fpdate,Schedule!fpdate-15),A487/2))))),IF(A487=1,Schedule!fpdate,EDATE(Schedule!fpdate,Schedule!months_per_period*(A487-1)))))))</f>
        <v/>
      </c>
      <c r="C487" s="55" t="str">
        <f>IF(A487="","",IF(Schedule!roundOpt,IF(OR(A487=Schedule!nper,Schedule!payment&gt;ROUND((1+Schedule!rate)*H486,2)),ROUND((1+Schedule!rate)*H486,2),Schedule!payment),IF(OR(A487=Schedule!nper,Schedule!payment&gt;(1+Schedule!rate)*H486),(1+Schedule!rate)*H486,Schedule!payment)))</f>
        <v/>
      </c>
      <c r="D487" s="58"/>
      <c r="E487" s="57"/>
      <c r="F487" s="57" t="str">
        <f>IF(A487="","",IF(AND(A487=1,Schedule!pmtType=1),0,IF(Schedule!roundOpt,ROUND(Schedule!rate*H486,2),Schedule!rate*H486)))</f>
        <v/>
      </c>
      <c r="G487" s="57" t="str">
        <f t="shared" si="7"/>
        <v/>
      </c>
      <c r="H487" s="57" t="str">
        <f t="shared" si="8"/>
        <v/>
      </c>
    </row>
    <row r="488" ht="12.75" customHeight="1">
      <c r="A488" s="53" t="str">
        <f>IF(H487="","",IF(Schedule!roundOpt,IF(OR(A487&gt;=Schedule!nper,ROUND(H487,2)&lt;=0),"",A487+1),IF(OR(A487&gt;=Schedule!nper,H487&lt;=0),"",A487+1)))</f>
        <v/>
      </c>
      <c r="B488" s="54" t="str">
        <f>IF(A488="","",IF(Schedule!periods_per_year=26,IF(A488=1,Schedule!fpdate,B487+14),IF(Schedule!periods_per_year=52,IF(A488=1,Schedule!fpdate,B487+7),IF(Schedule!periods_per_year=24,IF(A488=1,Schedule!fpdate,IF(Schedule!fpdate=EOMONTH(Schedule!fpdate,0),IF(ISODD(A488),EOMONTH(EDATE(Schedule!fpdate,(A488-1)/2),0),EDATE(DATE(YEAR(Schedule!fpdate),MONTH(Schedule!fpdate)+1,15),(A488-1)/2)),IF(DAY(Schedule!fpdate)=15,IF(ISODD(A488),EDATE(Schedule!fpdate,(A488-1)/2),EOMONTH(EDATE(Schedule!fpdate,(A488-1)/2),0)),IF(DAY(Schedule!fpdate)&lt;=14,IF(ISODD(A488),EDATE(Schedule!fpdate,(A488-1)/2),EDATE(MIN(Schedule!fpdate+15,EOMONTH(Schedule!fpdate,0)),(A488-1)/2)),EDATE(IF(ISODD(A488),Schedule!fpdate,Schedule!fpdate-15),A488/2))))),IF(A488=1,Schedule!fpdate,EDATE(Schedule!fpdate,Schedule!months_per_period*(A488-1)))))))</f>
        <v/>
      </c>
      <c r="C488" s="55" t="str">
        <f>IF(A488="","",IF(Schedule!roundOpt,IF(OR(A488=Schedule!nper,Schedule!payment&gt;ROUND((1+Schedule!rate)*H487,2)),ROUND((1+Schedule!rate)*H487,2),Schedule!payment),IF(OR(A488=Schedule!nper,Schedule!payment&gt;(1+Schedule!rate)*H487),(1+Schedule!rate)*H487,Schedule!payment)))</f>
        <v/>
      </c>
      <c r="D488" s="58"/>
      <c r="E488" s="57"/>
      <c r="F488" s="57" t="str">
        <f>IF(A488="","",IF(AND(A488=1,Schedule!pmtType=1),0,IF(Schedule!roundOpt,ROUND(Schedule!rate*H487,2),Schedule!rate*H487)))</f>
        <v/>
      </c>
      <c r="G488" s="57" t="str">
        <f t="shared" si="7"/>
        <v/>
      </c>
      <c r="H488" s="57" t="str">
        <f t="shared" si="8"/>
        <v/>
      </c>
    </row>
    <row r="489" ht="12.75" customHeight="1">
      <c r="A489" s="53" t="str">
        <f>IF(H488="","",IF(Schedule!roundOpt,IF(OR(A488&gt;=Schedule!nper,ROUND(H488,2)&lt;=0),"",A488+1),IF(OR(A488&gt;=Schedule!nper,H488&lt;=0),"",A488+1)))</f>
        <v/>
      </c>
      <c r="B489" s="54" t="str">
        <f>IF(A489="","",IF(Schedule!periods_per_year=26,IF(A489=1,Schedule!fpdate,B488+14),IF(Schedule!periods_per_year=52,IF(A489=1,Schedule!fpdate,B488+7),IF(Schedule!periods_per_year=24,IF(A489=1,Schedule!fpdate,IF(Schedule!fpdate=EOMONTH(Schedule!fpdate,0),IF(ISODD(A489),EOMONTH(EDATE(Schedule!fpdate,(A489-1)/2),0),EDATE(DATE(YEAR(Schedule!fpdate),MONTH(Schedule!fpdate)+1,15),(A489-1)/2)),IF(DAY(Schedule!fpdate)=15,IF(ISODD(A489),EDATE(Schedule!fpdate,(A489-1)/2),EOMONTH(EDATE(Schedule!fpdate,(A489-1)/2),0)),IF(DAY(Schedule!fpdate)&lt;=14,IF(ISODD(A489),EDATE(Schedule!fpdate,(A489-1)/2),EDATE(MIN(Schedule!fpdate+15,EOMONTH(Schedule!fpdate,0)),(A489-1)/2)),EDATE(IF(ISODD(A489),Schedule!fpdate,Schedule!fpdate-15),A489/2))))),IF(A489=1,Schedule!fpdate,EDATE(Schedule!fpdate,Schedule!months_per_period*(A489-1)))))))</f>
        <v/>
      </c>
      <c r="C489" s="55" t="str">
        <f>IF(A489="","",IF(Schedule!roundOpt,IF(OR(A489=Schedule!nper,Schedule!payment&gt;ROUND((1+Schedule!rate)*H488,2)),ROUND((1+Schedule!rate)*H488,2),Schedule!payment),IF(OR(A489=Schedule!nper,Schedule!payment&gt;(1+Schedule!rate)*H488),(1+Schedule!rate)*H488,Schedule!payment)))</f>
        <v/>
      </c>
      <c r="D489" s="58"/>
      <c r="E489" s="57"/>
      <c r="F489" s="57" t="str">
        <f>IF(A489="","",IF(AND(A489=1,Schedule!pmtType=1),0,IF(Schedule!roundOpt,ROUND(Schedule!rate*H488,2),Schedule!rate*H488)))</f>
        <v/>
      </c>
      <c r="G489" s="57" t="str">
        <f t="shared" si="7"/>
        <v/>
      </c>
      <c r="H489" s="57" t="str">
        <f t="shared" si="8"/>
        <v/>
      </c>
    </row>
    <row r="490" ht="12.75" customHeight="1">
      <c r="A490" s="53" t="str">
        <f>IF(H489="","",IF(Schedule!roundOpt,IF(OR(A489&gt;=Schedule!nper,ROUND(H489,2)&lt;=0),"",A489+1),IF(OR(A489&gt;=Schedule!nper,H489&lt;=0),"",A489+1)))</f>
        <v/>
      </c>
      <c r="B490" s="54" t="str">
        <f>IF(A490="","",IF(Schedule!periods_per_year=26,IF(A490=1,Schedule!fpdate,B489+14),IF(Schedule!periods_per_year=52,IF(A490=1,Schedule!fpdate,B489+7),IF(Schedule!periods_per_year=24,IF(A490=1,Schedule!fpdate,IF(Schedule!fpdate=EOMONTH(Schedule!fpdate,0),IF(ISODD(A490),EOMONTH(EDATE(Schedule!fpdate,(A490-1)/2),0),EDATE(DATE(YEAR(Schedule!fpdate),MONTH(Schedule!fpdate)+1,15),(A490-1)/2)),IF(DAY(Schedule!fpdate)=15,IF(ISODD(A490),EDATE(Schedule!fpdate,(A490-1)/2),EOMONTH(EDATE(Schedule!fpdate,(A490-1)/2),0)),IF(DAY(Schedule!fpdate)&lt;=14,IF(ISODD(A490),EDATE(Schedule!fpdate,(A490-1)/2),EDATE(MIN(Schedule!fpdate+15,EOMONTH(Schedule!fpdate,0)),(A490-1)/2)),EDATE(IF(ISODD(A490),Schedule!fpdate,Schedule!fpdate-15),A490/2))))),IF(A490=1,Schedule!fpdate,EDATE(Schedule!fpdate,Schedule!months_per_period*(A490-1)))))))</f>
        <v/>
      </c>
      <c r="C490" s="55" t="str">
        <f>IF(A490="","",IF(Schedule!roundOpt,IF(OR(A490=Schedule!nper,Schedule!payment&gt;ROUND((1+Schedule!rate)*H489,2)),ROUND((1+Schedule!rate)*H489,2),Schedule!payment),IF(OR(A490=Schedule!nper,Schedule!payment&gt;(1+Schedule!rate)*H489),(1+Schedule!rate)*H489,Schedule!payment)))</f>
        <v/>
      </c>
      <c r="D490" s="58"/>
      <c r="E490" s="57"/>
      <c r="F490" s="57" t="str">
        <f>IF(A490="","",IF(AND(A490=1,Schedule!pmtType=1),0,IF(Schedule!roundOpt,ROUND(Schedule!rate*H489,2),Schedule!rate*H489)))</f>
        <v/>
      </c>
      <c r="G490" s="57" t="str">
        <f t="shared" si="7"/>
        <v/>
      </c>
      <c r="H490" s="57" t="str">
        <f t="shared" si="8"/>
        <v/>
      </c>
    </row>
    <row r="491" ht="12.75" customHeight="1">
      <c r="A491" s="53" t="str">
        <f>IF(H490="","",IF(Schedule!roundOpt,IF(OR(A490&gt;=Schedule!nper,ROUND(H490,2)&lt;=0),"",A490+1),IF(OR(A490&gt;=Schedule!nper,H490&lt;=0),"",A490+1)))</f>
        <v/>
      </c>
      <c r="B491" s="54" t="str">
        <f>IF(A491="","",IF(Schedule!periods_per_year=26,IF(A491=1,Schedule!fpdate,B490+14),IF(Schedule!periods_per_year=52,IF(A491=1,Schedule!fpdate,B490+7),IF(Schedule!periods_per_year=24,IF(A491=1,Schedule!fpdate,IF(Schedule!fpdate=EOMONTH(Schedule!fpdate,0),IF(ISODD(A491),EOMONTH(EDATE(Schedule!fpdate,(A491-1)/2),0),EDATE(DATE(YEAR(Schedule!fpdate),MONTH(Schedule!fpdate)+1,15),(A491-1)/2)),IF(DAY(Schedule!fpdate)=15,IF(ISODD(A491),EDATE(Schedule!fpdate,(A491-1)/2),EOMONTH(EDATE(Schedule!fpdate,(A491-1)/2),0)),IF(DAY(Schedule!fpdate)&lt;=14,IF(ISODD(A491),EDATE(Schedule!fpdate,(A491-1)/2),EDATE(MIN(Schedule!fpdate+15,EOMONTH(Schedule!fpdate,0)),(A491-1)/2)),EDATE(IF(ISODD(A491),Schedule!fpdate,Schedule!fpdate-15),A491/2))))),IF(A491=1,Schedule!fpdate,EDATE(Schedule!fpdate,Schedule!months_per_period*(A491-1)))))))</f>
        <v/>
      </c>
      <c r="C491" s="55" t="str">
        <f>IF(A491="","",IF(Schedule!roundOpt,IF(OR(A491=Schedule!nper,Schedule!payment&gt;ROUND((1+Schedule!rate)*H490,2)),ROUND((1+Schedule!rate)*H490,2),Schedule!payment),IF(OR(A491=Schedule!nper,Schedule!payment&gt;(1+Schedule!rate)*H490),(1+Schedule!rate)*H490,Schedule!payment)))</f>
        <v/>
      </c>
      <c r="D491" s="58"/>
      <c r="E491" s="57"/>
      <c r="F491" s="57" t="str">
        <f>IF(A491="","",IF(AND(A491=1,Schedule!pmtType=1),0,IF(Schedule!roundOpt,ROUND(Schedule!rate*H490,2),Schedule!rate*H490)))</f>
        <v/>
      </c>
      <c r="G491" s="57" t="str">
        <f t="shared" si="7"/>
        <v/>
      </c>
      <c r="H491" s="57" t="str">
        <f t="shared" si="8"/>
        <v/>
      </c>
    </row>
    <row r="492" ht="12.75" customHeight="1">
      <c r="A492" s="53" t="str">
        <f>IF(H491="","",IF(Schedule!roundOpt,IF(OR(A491&gt;=Schedule!nper,ROUND(H491,2)&lt;=0),"",A491+1),IF(OR(A491&gt;=Schedule!nper,H491&lt;=0),"",A491+1)))</f>
        <v/>
      </c>
      <c r="B492" s="54" t="str">
        <f>IF(A492="","",IF(Schedule!periods_per_year=26,IF(A492=1,Schedule!fpdate,B491+14),IF(Schedule!periods_per_year=52,IF(A492=1,Schedule!fpdate,B491+7),IF(Schedule!periods_per_year=24,IF(A492=1,Schedule!fpdate,IF(Schedule!fpdate=EOMONTH(Schedule!fpdate,0),IF(ISODD(A492),EOMONTH(EDATE(Schedule!fpdate,(A492-1)/2),0),EDATE(DATE(YEAR(Schedule!fpdate),MONTH(Schedule!fpdate)+1,15),(A492-1)/2)),IF(DAY(Schedule!fpdate)=15,IF(ISODD(A492),EDATE(Schedule!fpdate,(A492-1)/2),EOMONTH(EDATE(Schedule!fpdate,(A492-1)/2),0)),IF(DAY(Schedule!fpdate)&lt;=14,IF(ISODD(A492),EDATE(Schedule!fpdate,(A492-1)/2),EDATE(MIN(Schedule!fpdate+15,EOMONTH(Schedule!fpdate,0)),(A492-1)/2)),EDATE(IF(ISODD(A492),Schedule!fpdate,Schedule!fpdate-15),A492/2))))),IF(A492=1,Schedule!fpdate,EDATE(Schedule!fpdate,Schedule!months_per_period*(A492-1)))))))</f>
        <v/>
      </c>
      <c r="C492" s="55" t="str">
        <f>IF(A492="","",IF(Schedule!roundOpt,IF(OR(A492=Schedule!nper,Schedule!payment&gt;ROUND((1+Schedule!rate)*H491,2)),ROUND((1+Schedule!rate)*H491,2),Schedule!payment),IF(OR(A492=Schedule!nper,Schedule!payment&gt;(1+Schedule!rate)*H491),(1+Schedule!rate)*H491,Schedule!payment)))</f>
        <v/>
      </c>
      <c r="D492" s="58"/>
      <c r="E492" s="57"/>
      <c r="F492" s="57" t="str">
        <f>IF(A492="","",IF(AND(A492=1,Schedule!pmtType=1),0,IF(Schedule!roundOpt,ROUND(Schedule!rate*H491,2),Schedule!rate*H491)))</f>
        <v/>
      </c>
      <c r="G492" s="57" t="str">
        <f t="shared" si="7"/>
        <v/>
      </c>
      <c r="H492" s="57" t="str">
        <f t="shared" si="8"/>
        <v/>
      </c>
    </row>
    <row r="493" ht="12.75" customHeight="1">
      <c r="A493" s="53" t="str">
        <f>IF(H492="","",IF(Schedule!roundOpt,IF(OR(A492&gt;=Schedule!nper,ROUND(H492,2)&lt;=0),"",A492+1),IF(OR(A492&gt;=Schedule!nper,H492&lt;=0),"",A492+1)))</f>
        <v/>
      </c>
      <c r="B493" s="54" t="str">
        <f>IF(A493="","",IF(Schedule!periods_per_year=26,IF(A493=1,Schedule!fpdate,B492+14),IF(Schedule!periods_per_year=52,IF(A493=1,Schedule!fpdate,B492+7),IF(Schedule!periods_per_year=24,IF(A493=1,Schedule!fpdate,IF(Schedule!fpdate=EOMONTH(Schedule!fpdate,0),IF(ISODD(A493),EOMONTH(EDATE(Schedule!fpdate,(A493-1)/2),0),EDATE(DATE(YEAR(Schedule!fpdate),MONTH(Schedule!fpdate)+1,15),(A493-1)/2)),IF(DAY(Schedule!fpdate)=15,IF(ISODD(A493),EDATE(Schedule!fpdate,(A493-1)/2),EOMONTH(EDATE(Schedule!fpdate,(A493-1)/2),0)),IF(DAY(Schedule!fpdate)&lt;=14,IF(ISODD(A493),EDATE(Schedule!fpdate,(A493-1)/2),EDATE(MIN(Schedule!fpdate+15,EOMONTH(Schedule!fpdate,0)),(A493-1)/2)),EDATE(IF(ISODD(A493),Schedule!fpdate,Schedule!fpdate-15),A493/2))))),IF(A493=1,Schedule!fpdate,EDATE(Schedule!fpdate,Schedule!months_per_period*(A493-1)))))))</f>
        <v/>
      </c>
      <c r="C493" s="55" t="str">
        <f>IF(A493="","",IF(Schedule!roundOpt,IF(OR(A493=Schedule!nper,Schedule!payment&gt;ROUND((1+Schedule!rate)*H492,2)),ROUND((1+Schedule!rate)*H492,2),Schedule!payment),IF(OR(A493=Schedule!nper,Schedule!payment&gt;(1+Schedule!rate)*H492),(1+Schedule!rate)*H492,Schedule!payment)))</f>
        <v/>
      </c>
      <c r="D493" s="58"/>
      <c r="E493" s="57"/>
      <c r="F493" s="57" t="str">
        <f>IF(A493="","",IF(AND(A493=1,Schedule!pmtType=1),0,IF(Schedule!roundOpt,ROUND(Schedule!rate*H492,2),Schedule!rate*H492)))</f>
        <v/>
      </c>
      <c r="G493" s="57" t="str">
        <f t="shared" si="7"/>
        <v/>
      </c>
      <c r="H493" s="57" t="str">
        <f t="shared" si="8"/>
        <v/>
      </c>
    </row>
    <row r="494" ht="12.75" customHeight="1">
      <c r="A494" s="53" t="str">
        <f>IF(H493="","",IF(Schedule!roundOpt,IF(OR(A493&gt;=Schedule!nper,ROUND(H493,2)&lt;=0),"",A493+1),IF(OR(A493&gt;=Schedule!nper,H493&lt;=0),"",A493+1)))</f>
        <v/>
      </c>
      <c r="B494" s="54" t="str">
        <f>IF(A494="","",IF(Schedule!periods_per_year=26,IF(A494=1,Schedule!fpdate,B493+14),IF(Schedule!periods_per_year=52,IF(A494=1,Schedule!fpdate,B493+7),IF(Schedule!periods_per_year=24,IF(A494=1,Schedule!fpdate,IF(Schedule!fpdate=EOMONTH(Schedule!fpdate,0),IF(ISODD(A494),EOMONTH(EDATE(Schedule!fpdate,(A494-1)/2),0),EDATE(DATE(YEAR(Schedule!fpdate),MONTH(Schedule!fpdate)+1,15),(A494-1)/2)),IF(DAY(Schedule!fpdate)=15,IF(ISODD(A494),EDATE(Schedule!fpdate,(A494-1)/2),EOMONTH(EDATE(Schedule!fpdate,(A494-1)/2),0)),IF(DAY(Schedule!fpdate)&lt;=14,IF(ISODD(A494),EDATE(Schedule!fpdate,(A494-1)/2),EDATE(MIN(Schedule!fpdate+15,EOMONTH(Schedule!fpdate,0)),(A494-1)/2)),EDATE(IF(ISODD(A494),Schedule!fpdate,Schedule!fpdate-15),A494/2))))),IF(A494=1,Schedule!fpdate,EDATE(Schedule!fpdate,Schedule!months_per_period*(A494-1)))))))</f>
        <v/>
      </c>
      <c r="C494" s="55" t="str">
        <f>IF(A494="","",IF(Schedule!roundOpt,IF(OR(A494=Schedule!nper,Schedule!payment&gt;ROUND((1+Schedule!rate)*H493,2)),ROUND((1+Schedule!rate)*H493,2),Schedule!payment),IF(OR(A494=Schedule!nper,Schedule!payment&gt;(1+Schedule!rate)*H493),(1+Schedule!rate)*H493,Schedule!payment)))</f>
        <v/>
      </c>
      <c r="D494" s="58"/>
      <c r="E494" s="57"/>
      <c r="F494" s="57" t="str">
        <f>IF(A494="","",IF(AND(A494=1,Schedule!pmtType=1),0,IF(Schedule!roundOpt,ROUND(Schedule!rate*H493,2),Schedule!rate*H493)))</f>
        <v/>
      </c>
      <c r="G494" s="57" t="str">
        <f t="shared" si="7"/>
        <v/>
      </c>
      <c r="H494" s="57" t="str">
        <f t="shared" si="8"/>
        <v/>
      </c>
    </row>
    <row r="495" ht="12.75" customHeight="1">
      <c r="A495" s="53" t="str">
        <f>IF(H494="","",IF(Schedule!roundOpt,IF(OR(A494&gt;=Schedule!nper,ROUND(H494,2)&lt;=0),"",A494+1),IF(OR(A494&gt;=Schedule!nper,H494&lt;=0),"",A494+1)))</f>
        <v/>
      </c>
      <c r="B495" s="54" t="str">
        <f>IF(A495="","",IF(Schedule!periods_per_year=26,IF(A495=1,Schedule!fpdate,B494+14),IF(Schedule!periods_per_year=52,IF(A495=1,Schedule!fpdate,B494+7),IF(Schedule!periods_per_year=24,IF(A495=1,Schedule!fpdate,IF(Schedule!fpdate=EOMONTH(Schedule!fpdate,0),IF(ISODD(A495),EOMONTH(EDATE(Schedule!fpdate,(A495-1)/2),0),EDATE(DATE(YEAR(Schedule!fpdate),MONTH(Schedule!fpdate)+1,15),(A495-1)/2)),IF(DAY(Schedule!fpdate)=15,IF(ISODD(A495),EDATE(Schedule!fpdate,(A495-1)/2),EOMONTH(EDATE(Schedule!fpdate,(A495-1)/2),0)),IF(DAY(Schedule!fpdate)&lt;=14,IF(ISODD(A495),EDATE(Schedule!fpdate,(A495-1)/2),EDATE(MIN(Schedule!fpdate+15,EOMONTH(Schedule!fpdate,0)),(A495-1)/2)),EDATE(IF(ISODD(A495),Schedule!fpdate,Schedule!fpdate-15),A495/2))))),IF(A495=1,Schedule!fpdate,EDATE(Schedule!fpdate,Schedule!months_per_period*(A495-1)))))))</f>
        <v/>
      </c>
      <c r="C495" s="55" t="str">
        <f>IF(A495="","",IF(Schedule!roundOpt,IF(OR(A495=Schedule!nper,Schedule!payment&gt;ROUND((1+Schedule!rate)*H494,2)),ROUND((1+Schedule!rate)*H494,2),Schedule!payment),IF(OR(A495=Schedule!nper,Schedule!payment&gt;(1+Schedule!rate)*H494),(1+Schedule!rate)*H494,Schedule!payment)))</f>
        <v/>
      </c>
      <c r="D495" s="58"/>
      <c r="E495" s="57"/>
      <c r="F495" s="57" t="str">
        <f>IF(A495="","",IF(AND(A495=1,Schedule!pmtType=1),0,IF(Schedule!roundOpt,ROUND(Schedule!rate*H494,2),Schedule!rate*H494)))</f>
        <v/>
      </c>
      <c r="G495" s="57" t="str">
        <f t="shared" si="7"/>
        <v/>
      </c>
      <c r="H495" s="57" t="str">
        <f t="shared" si="8"/>
        <v/>
      </c>
    </row>
    <row r="496" ht="12.75" customHeight="1">
      <c r="A496" s="53" t="str">
        <f>IF(H495="","",IF(Schedule!roundOpt,IF(OR(A495&gt;=Schedule!nper,ROUND(H495,2)&lt;=0),"",A495+1),IF(OR(A495&gt;=Schedule!nper,H495&lt;=0),"",A495+1)))</f>
        <v/>
      </c>
      <c r="B496" s="54" t="str">
        <f>IF(A496="","",IF(Schedule!periods_per_year=26,IF(A496=1,Schedule!fpdate,B495+14),IF(Schedule!periods_per_year=52,IF(A496=1,Schedule!fpdate,B495+7),IF(Schedule!periods_per_year=24,IF(A496=1,Schedule!fpdate,IF(Schedule!fpdate=EOMONTH(Schedule!fpdate,0),IF(ISODD(A496),EOMONTH(EDATE(Schedule!fpdate,(A496-1)/2),0),EDATE(DATE(YEAR(Schedule!fpdate),MONTH(Schedule!fpdate)+1,15),(A496-1)/2)),IF(DAY(Schedule!fpdate)=15,IF(ISODD(A496),EDATE(Schedule!fpdate,(A496-1)/2),EOMONTH(EDATE(Schedule!fpdate,(A496-1)/2),0)),IF(DAY(Schedule!fpdate)&lt;=14,IF(ISODD(A496),EDATE(Schedule!fpdate,(A496-1)/2),EDATE(MIN(Schedule!fpdate+15,EOMONTH(Schedule!fpdate,0)),(A496-1)/2)),EDATE(IF(ISODD(A496),Schedule!fpdate,Schedule!fpdate-15),A496/2))))),IF(A496=1,Schedule!fpdate,EDATE(Schedule!fpdate,Schedule!months_per_period*(A496-1)))))))</f>
        <v/>
      </c>
      <c r="C496" s="55" t="str">
        <f>IF(A496="","",IF(Schedule!roundOpt,IF(OR(A496=Schedule!nper,Schedule!payment&gt;ROUND((1+Schedule!rate)*H495,2)),ROUND((1+Schedule!rate)*H495,2),Schedule!payment),IF(OR(A496=Schedule!nper,Schedule!payment&gt;(1+Schedule!rate)*H495),(1+Schedule!rate)*H495,Schedule!payment)))</f>
        <v/>
      </c>
      <c r="D496" s="58"/>
      <c r="E496" s="57"/>
      <c r="F496" s="57" t="str">
        <f>IF(A496="","",IF(AND(A496=1,Schedule!pmtType=1),0,IF(Schedule!roundOpt,ROUND(Schedule!rate*H495,2),Schedule!rate*H495)))</f>
        <v/>
      </c>
      <c r="G496" s="57" t="str">
        <f t="shared" si="7"/>
        <v/>
      </c>
      <c r="H496" s="57" t="str">
        <f t="shared" si="8"/>
        <v/>
      </c>
    </row>
    <row r="497" ht="12.75" customHeight="1">
      <c r="A497" s="53" t="str">
        <f>IF(H496="","",IF(Schedule!roundOpt,IF(OR(A496&gt;=Schedule!nper,ROUND(H496,2)&lt;=0),"",A496+1),IF(OR(A496&gt;=Schedule!nper,H496&lt;=0),"",A496+1)))</f>
        <v/>
      </c>
      <c r="B497" s="54" t="str">
        <f>IF(A497="","",IF(Schedule!periods_per_year=26,IF(A497=1,Schedule!fpdate,B496+14),IF(Schedule!periods_per_year=52,IF(A497=1,Schedule!fpdate,B496+7),IF(Schedule!periods_per_year=24,IF(A497=1,Schedule!fpdate,IF(Schedule!fpdate=EOMONTH(Schedule!fpdate,0),IF(ISODD(A497),EOMONTH(EDATE(Schedule!fpdate,(A497-1)/2),0),EDATE(DATE(YEAR(Schedule!fpdate),MONTH(Schedule!fpdate)+1,15),(A497-1)/2)),IF(DAY(Schedule!fpdate)=15,IF(ISODD(A497),EDATE(Schedule!fpdate,(A497-1)/2),EOMONTH(EDATE(Schedule!fpdate,(A497-1)/2),0)),IF(DAY(Schedule!fpdate)&lt;=14,IF(ISODD(A497),EDATE(Schedule!fpdate,(A497-1)/2),EDATE(MIN(Schedule!fpdate+15,EOMONTH(Schedule!fpdate,0)),(A497-1)/2)),EDATE(IF(ISODD(A497),Schedule!fpdate,Schedule!fpdate-15),A497/2))))),IF(A497=1,Schedule!fpdate,EDATE(Schedule!fpdate,Schedule!months_per_period*(A497-1)))))))</f>
        <v/>
      </c>
      <c r="C497" s="55" t="str">
        <f>IF(A497="","",IF(Schedule!roundOpt,IF(OR(A497=Schedule!nper,Schedule!payment&gt;ROUND((1+Schedule!rate)*H496,2)),ROUND((1+Schedule!rate)*H496,2),Schedule!payment),IF(OR(A497=Schedule!nper,Schedule!payment&gt;(1+Schedule!rate)*H496),(1+Schedule!rate)*H496,Schedule!payment)))</f>
        <v/>
      </c>
      <c r="D497" s="58"/>
      <c r="E497" s="57"/>
      <c r="F497" s="57" t="str">
        <f>IF(A497="","",IF(AND(A497=1,Schedule!pmtType=1),0,IF(Schedule!roundOpt,ROUND(Schedule!rate*H496,2),Schedule!rate*H496)))</f>
        <v/>
      </c>
      <c r="G497" s="57" t="str">
        <f t="shared" si="7"/>
        <v/>
      </c>
      <c r="H497" s="57" t="str">
        <f t="shared" si="8"/>
        <v/>
      </c>
    </row>
    <row r="498" ht="12.75" customHeight="1">
      <c r="A498" s="53" t="str">
        <f>IF(H497="","",IF(Schedule!roundOpt,IF(OR(A497&gt;=Schedule!nper,ROUND(H497,2)&lt;=0),"",A497+1),IF(OR(A497&gt;=Schedule!nper,H497&lt;=0),"",A497+1)))</f>
        <v/>
      </c>
      <c r="B498" s="54" t="str">
        <f>IF(A498="","",IF(Schedule!periods_per_year=26,IF(A498=1,Schedule!fpdate,B497+14),IF(Schedule!periods_per_year=52,IF(A498=1,Schedule!fpdate,B497+7),IF(Schedule!periods_per_year=24,IF(A498=1,Schedule!fpdate,IF(Schedule!fpdate=EOMONTH(Schedule!fpdate,0),IF(ISODD(A498),EOMONTH(EDATE(Schedule!fpdate,(A498-1)/2),0),EDATE(DATE(YEAR(Schedule!fpdate),MONTH(Schedule!fpdate)+1,15),(A498-1)/2)),IF(DAY(Schedule!fpdate)=15,IF(ISODD(A498),EDATE(Schedule!fpdate,(A498-1)/2),EOMONTH(EDATE(Schedule!fpdate,(A498-1)/2),0)),IF(DAY(Schedule!fpdate)&lt;=14,IF(ISODD(A498),EDATE(Schedule!fpdate,(A498-1)/2),EDATE(MIN(Schedule!fpdate+15,EOMONTH(Schedule!fpdate,0)),(A498-1)/2)),EDATE(IF(ISODD(A498),Schedule!fpdate,Schedule!fpdate-15),A498/2))))),IF(A498=1,Schedule!fpdate,EDATE(Schedule!fpdate,Schedule!months_per_period*(A498-1)))))))</f>
        <v/>
      </c>
      <c r="C498" s="55" t="str">
        <f>IF(A498="","",IF(Schedule!roundOpt,IF(OR(A498=Schedule!nper,Schedule!payment&gt;ROUND((1+Schedule!rate)*H497,2)),ROUND((1+Schedule!rate)*H497,2),Schedule!payment),IF(OR(A498=Schedule!nper,Schedule!payment&gt;(1+Schedule!rate)*H497),(1+Schedule!rate)*H497,Schedule!payment)))</f>
        <v/>
      </c>
      <c r="D498" s="58"/>
      <c r="E498" s="57"/>
      <c r="F498" s="57" t="str">
        <f>IF(A498="","",IF(AND(A498=1,Schedule!pmtType=1),0,IF(Schedule!roundOpt,ROUND(Schedule!rate*H497,2),Schedule!rate*H497)))</f>
        <v/>
      </c>
      <c r="G498" s="57" t="str">
        <f t="shared" si="7"/>
        <v/>
      </c>
      <c r="H498" s="57" t="str">
        <f t="shared" si="8"/>
        <v/>
      </c>
    </row>
    <row r="499" ht="12.75" customHeight="1">
      <c r="A499" s="53" t="str">
        <f>IF(H498="","",IF(Schedule!roundOpt,IF(OR(A498&gt;=Schedule!nper,ROUND(H498,2)&lt;=0),"",A498+1),IF(OR(A498&gt;=Schedule!nper,H498&lt;=0),"",A498+1)))</f>
        <v/>
      </c>
      <c r="B499" s="54" t="str">
        <f>IF(A499="","",IF(Schedule!periods_per_year=26,IF(A499=1,Schedule!fpdate,B498+14),IF(Schedule!periods_per_year=52,IF(A499=1,Schedule!fpdate,B498+7),IF(Schedule!periods_per_year=24,IF(A499=1,Schedule!fpdate,IF(Schedule!fpdate=EOMONTH(Schedule!fpdate,0),IF(ISODD(A499),EOMONTH(EDATE(Schedule!fpdate,(A499-1)/2),0),EDATE(DATE(YEAR(Schedule!fpdate),MONTH(Schedule!fpdate)+1,15),(A499-1)/2)),IF(DAY(Schedule!fpdate)=15,IF(ISODD(A499),EDATE(Schedule!fpdate,(A499-1)/2),EOMONTH(EDATE(Schedule!fpdate,(A499-1)/2),0)),IF(DAY(Schedule!fpdate)&lt;=14,IF(ISODD(A499),EDATE(Schedule!fpdate,(A499-1)/2),EDATE(MIN(Schedule!fpdate+15,EOMONTH(Schedule!fpdate,0)),(A499-1)/2)),EDATE(IF(ISODD(A499),Schedule!fpdate,Schedule!fpdate-15),A499/2))))),IF(A499=1,Schedule!fpdate,EDATE(Schedule!fpdate,Schedule!months_per_period*(A499-1)))))))</f>
        <v/>
      </c>
      <c r="C499" s="55" t="str">
        <f>IF(A499="","",IF(Schedule!roundOpt,IF(OR(A499=Schedule!nper,Schedule!payment&gt;ROUND((1+Schedule!rate)*H498,2)),ROUND((1+Schedule!rate)*H498,2),Schedule!payment),IF(OR(A499=Schedule!nper,Schedule!payment&gt;(1+Schedule!rate)*H498),(1+Schedule!rate)*H498,Schedule!payment)))</f>
        <v/>
      </c>
      <c r="D499" s="58"/>
      <c r="E499" s="57"/>
      <c r="F499" s="57" t="str">
        <f>IF(A499="","",IF(AND(A499=1,Schedule!pmtType=1),0,IF(Schedule!roundOpt,ROUND(Schedule!rate*H498,2),Schedule!rate*H498)))</f>
        <v/>
      </c>
      <c r="G499" s="57" t="str">
        <f t="shared" si="7"/>
        <v/>
      </c>
      <c r="H499" s="57" t="str">
        <f t="shared" si="8"/>
        <v/>
      </c>
    </row>
    <row r="500" ht="12.75" customHeight="1">
      <c r="A500" s="53" t="str">
        <f>IF(H499="","",IF(Schedule!roundOpt,IF(OR(A499&gt;=Schedule!nper,ROUND(H499,2)&lt;=0),"",A499+1),IF(OR(A499&gt;=Schedule!nper,H499&lt;=0),"",A499+1)))</f>
        <v/>
      </c>
      <c r="B500" s="54" t="str">
        <f>IF(A500="","",IF(Schedule!periods_per_year=26,IF(A500=1,Schedule!fpdate,B499+14),IF(Schedule!periods_per_year=52,IF(A500=1,Schedule!fpdate,B499+7),IF(Schedule!periods_per_year=24,IF(A500=1,Schedule!fpdate,IF(Schedule!fpdate=EOMONTH(Schedule!fpdate,0),IF(ISODD(A500),EOMONTH(EDATE(Schedule!fpdate,(A500-1)/2),0),EDATE(DATE(YEAR(Schedule!fpdate),MONTH(Schedule!fpdate)+1,15),(A500-1)/2)),IF(DAY(Schedule!fpdate)=15,IF(ISODD(A500),EDATE(Schedule!fpdate,(A500-1)/2),EOMONTH(EDATE(Schedule!fpdate,(A500-1)/2),0)),IF(DAY(Schedule!fpdate)&lt;=14,IF(ISODD(A500),EDATE(Schedule!fpdate,(A500-1)/2),EDATE(MIN(Schedule!fpdate+15,EOMONTH(Schedule!fpdate,0)),(A500-1)/2)),EDATE(IF(ISODD(A500),Schedule!fpdate,Schedule!fpdate-15),A500/2))))),IF(A500=1,Schedule!fpdate,EDATE(Schedule!fpdate,Schedule!months_per_period*(A500-1)))))))</f>
        <v/>
      </c>
      <c r="C500" s="55" t="str">
        <f>IF(A500="","",IF(Schedule!roundOpt,IF(OR(A500=Schedule!nper,Schedule!payment&gt;ROUND((1+Schedule!rate)*H499,2)),ROUND((1+Schedule!rate)*H499,2),Schedule!payment),IF(OR(A500=Schedule!nper,Schedule!payment&gt;(1+Schedule!rate)*H499),(1+Schedule!rate)*H499,Schedule!payment)))</f>
        <v/>
      </c>
      <c r="D500" s="58"/>
      <c r="E500" s="57"/>
      <c r="F500" s="57" t="str">
        <f>IF(A500="","",IF(AND(A500=1,Schedule!pmtType=1),0,IF(Schedule!roundOpt,ROUND(Schedule!rate*H499,2),Schedule!rate*H499)))</f>
        <v/>
      </c>
      <c r="G500" s="57" t="str">
        <f t="shared" si="7"/>
        <v/>
      </c>
      <c r="H500" s="57" t="str">
        <f t="shared" si="8"/>
        <v/>
      </c>
    </row>
    <row r="501" ht="12.75" customHeight="1">
      <c r="A501" s="53" t="str">
        <f>IF(H500="","",IF(Schedule!roundOpt,IF(OR(A500&gt;=Schedule!nper,ROUND(H500,2)&lt;=0),"",A500+1),IF(OR(A500&gt;=Schedule!nper,H500&lt;=0),"",A500+1)))</f>
        <v/>
      </c>
      <c r="B501" s="54" t="str">
        <f>IF(A501="","",IF(Schedule!periods_per_year=26,IF(A501=1,Schedule!fpdate,B500+14),IF(Schedule!periods_per_year=52,IF(A501=1,Schedule!fpdate,B500+7),IF(Schedule!periods_per_year=24,IF(A501=1,Schedule!fpdate,IF(Schedule!fpdate=EOMONTH(Schedule!fpdate,0),IF(ISODD(A501),EOMONTH(EDATE(Schedule!fpdate,(A501-1)/2),0),EDATE(DATE(YEAR(Schedule!fpdate),MONTH(Schedule!fpdate)+1,15),(A501-1)/2)),IF(DAY(Schedule!fpdate)=15,IF(ISODD(A501),EDATE(Schedule!fpdate,(A501-1)/2),EOMONTH(EDATE(Schedule!fpdate,(A501-1)/2),0)),IF(DAY(Schedule!fpdate)&lt;=14,IF(ISODD(A501),EDATE(Schedule!fpdate,(A501-1)/2),EDATE(MIN(Schedule!fpdate+15,EOMONTH(Schedule!fpdate,0)),(A501-1)/2)),EDATE(IF(ISODD(A501),Schedule!fpdate,Schedule!fpdate-15),A501/2))))),IF(A501=1,Schedule!fpdate,EDATE(Schedule!fpdate,Schedule!months_per_period*(A501-1)))))))</f>
        <v/>
      </c>
      <c r="C501" s="55" t="str">
        <f>IF(A501="","",IF(Schedule!roundOpt,IF(OR(A501=Schedule!nper,Schedule!payment&gt;ROUND((1+Schedule!rate)*H500,2)),ROUND((1+Schedule!rate)*H500,2),Schedule!payment),IF(OR(A501=Schedule!nper,Schedule!payment&gt;(1+Schedule!rate)*H500),(1+Schedule!rate)*H500,Schedule!payment)))</f>
        <v/>
      </c>
      <c r="D501" s="58"/>
      <c r="E501" s="57"/>
      <c r="F501" s="57" t="str">
        <f>IF(A501="","",IF(AND(A501=1,Schedule!pmtType=1),0,IF(Schedule!roundOpt,ROUND(Schedule!rate*H500,2),Schedule!rate*H500)))</f>
        <v/>
      </c>
      <c r="G501" s="57" t="str">
        <f t="shared" si="7"/>
        <v/>
      </c>
      <c r="H501" s="57" t="str">
        <f t="shared" si="8"/>
        <v/>
      </c>
    </row>
    <row r="502" ht="12.75" customHeight="1">
      <c r="A502" s="53" t="str">
        <f>IF(H501="","",IF(Schedule!roundOpt,IF(OR(A501&gt;=Schedule!nper,ROUND(H501,2)&lt;=0),"",A501+1),IF(OR(A501&gt;=Schedule!nper,H501&lt;=0),"",A501+1)))</f>
        <v/>
      </c>
      <c r="B502" s="54" t="str">
        <f>IF(A502="","",IF(Schedule!periods_per_year=26,IF(A502=1,Schedule!fpdate,B501+14),IF(Schedule!periods_per_year=52,IF(A502=1,Schedule!fpdate,B501+7),IF(Schedule!periods_per_year=24,IF(A502=1,Schedule!fpdate,IF(Schedule!fpdate=EOMONTH(Schedule!fpdate,0),IF(ISODD(A502),EOMONTH(EDATE(Schedule!fpdate,(A502-1)/2),0),EDATE(DATE(YEAR(Schedule!fpdate),MONTH(Schedule!fpdate)+1,15),(A502-1)/2)),IF(DAY(Schedule!fpdate)=15,IF(ISODD(A502),EDATE(Schedule!fpdate,(A502-1)/2),EOMONTH(EDATE(Schedule!fpdate,(A502-1)/2),0)),IF(DAY(Schedule!fpdate)&lt;=14,IF(ISODD(A502),EDATE(Schedule!fpdate,(A502-1)/2),EDATE(MIN(Schedule!fpdate+15,EOMONTH(Schedule!fpdate,0)),(A502-1)/2)),EDATE(IF(ISODD(A502),Schedule!fpdate,Schedule!fpdate-15),A502/2))))),IF(A502=1,Schedule!fpdate,EDATE(Schedule!fpdate,Schedule!months_per_period*(A502-1)))))))</f>
        <v/>
      </c>
      <c r="C502" s="55" t="str">
        <f>IF(A502="","",IF(Schedule!roundOpt,IF(OR(A502=Schedule!nper,Schedule!payment&gt;ROUND((1+Schedule!rate)*H501,2)),ROUND((1+Schedule!rate)*H501,2),Schedule!payment),IF(OR(A502=Schedule!nper,Schedule!payment&gt;(1+Schedule!rate)*H501),(1+Schedule!rate)*H501,Schedule!payment)))</f>
        <v/>
      </c>
      <c r="D502" s="58"/>
      <c r="E502" s="57"/>
      <c r="F502" s="57" t="str">
        <f>IF(A502="","",IF(AND(A502=1,Schedule!pmtType=1),0,IF(Schedule!roundOpt,ROUND(Schedule!rate*H501,2),Schedule!rate*H501)))</f>
        <v/>
      </c>
      <c r="G502" s="57" t="str">
        <f t="shared" si="7"/>
        <v/>
      </c>
      <c r="H502" s="57" t="str">
        <f t="shared" si="8"/>
        <v/>
      </c>
    </row>
    <row r="503" ht="12.75" customHeight="1">
      <c r="A503" s="53" t="str">
        <f>IF(H502="","",IF(Schedule!roundOpt,IF(OR(A502&gt;=Schedule!nper,ROUND(H502,2)&lt;=0),"",A502+1),IF(OR(A502&gt;=Schedule!nper,H502&lt;=0),"",A502+1)))</f>
        <v/>
      </c>
      <c r="B503" s="54" t="str">
        <f>IF(A503="","",IF(Schedule!periods_per_year=26,IF(A503=1,Schedule!fpdate,B502+14),IF(Schedule!periods_per_year=52,IF(A503=1,Schedule!fpdate,B502+7),IF(Schedule!periods_per_year=24,IF(A503=1,Schedule!fpdate,IF(Schedule!fpdate=EOMONTH(Schedule!fpdate,0),IF(ISODD(A503),EOMONTH(EDATE(Schedule!fpdate,(A503-1)/2),0),EDATE(DATE(YEAR(Schedule!fpdate),MONTH(Schedule!fpdate)+1,15),(A503-1)/2)),IF(DAY(Schedule!fpdate)=15,IF(ISODD(A503),EDATE(Schedule!fpdate,(A503-1)/2),EOMONTH(EDATE(Schedule!fpdate,(A503-1)/2),0)),IF(DAY(Schedule!fpdate)&lt;=14,IF(ISODD(A503),EDATE(Schedule!fpdate,(A503-1)/2),EDATE(MIN(Schedule!fpdate+15,EOMONTH(Schedule!fpdate,0)),(A503-1)/2)),EDATE(IF(ISODD(A503),Schedule!fpdate,Schedule!fpdate-15),A503/2))))),IF(A503=1,Schedule!fpdate,EDATE(Schedule!fpdate,Schedule!months_per_period*(A503-1)))))))</f>
        <v/>
      </c>
      <c r="C503" s="55" t="str">
        <f>IF(A503="","",IF(Schedule!roundOpt,IF(OR(A503=Schedule!nper,Schedule!payment&gt;ROUND((1+Schedule!rate)*H502,2)),ROUND((1+Schedule!rate)*H502,2),Schedule!payment),IF(OR(A503=Schedule!nper,Schedule!payment&gt;(1+Schedule!rate)*H502),(1+Schedule!rate)*H502,Schedule!payment)))</f>
        <v/>
      </c>
      <c r="D503" s="58"/>
      <c r="E503" s="57"/>
      <c r="F503" s="57" t="str">
        <f>IF(A503="","",IF(AND(A503=1,Schedule!pmtType=1),0,IF(Schedule!roundOpt,ROUND(Schedule!rate*H502,2),Schedule!rate*H502)))</f>
        <v/>
      </c>
      <c r="G503" s="57" t="str">
        <f t="shared" si="7"/>
        <v/>
      </c>
      <c r="H503" s="57" t="str">
        <f t="shared" si="8"/>
        <v/>
      </c>
    </row>
    <row r="504" ht="12.75" customHeight="1">
      <c r="A504" s="53" t="str">
        <f>IF(H503="","",IF(Schedule!roundOpt,IF(OR(A503&gt;=Schedule!nper,ROUND(H503,2)&lt;=0),"",A503+1),IF(OR(A503&gt;=Schedule!nper,H503&lt;=0),"",A503+1)))</f>
        <v/>
      </c>
      <c r="B504" s="54" t="str">
        <f>IF(A504="","",IF(Schedule!periods_per_year=26,IF(A504=1,Schedule!fpdate,B503+14),IF(Schedule!periods_per_year=52,IF(A504=1,Schedule!fpdate,B503+7),IF(Schedule!periods_per_year=24,IF(A504=1,Schedule!fpdate,IF(Schedule!fpdate=EOMONTH(Schedule!fpdate,0),IF(ISODD(A504),EOMONTH(EDATE(Schedule!fpdate,(A504-1)/2),0),EDATE(DATE(YEAR(Schedule!fpdate),MONTH(Schedule!fpdate)+1,15),(A504-1)/2)),IF(DAY(Schedule!fpdate)=15,IF(ISODD(A504),EDATE(Schedule!fpdate,(A504-1)/2),EOMONTH(EDATE(Schedule!fpdate,(A504-1)/2),0)),IF(DAY(Schedule!fpdate)&lt;=14,IF(ISODD(A504),EDATE(Schedule!fpdate,(A504-1)/2),EDATE(MIN(Schedule!fpdate+15,EOMONTH(Schedule!fpdate,0)),(A504-1)/2)),EDATE(IF(ISODD(A504),Schedule!fpdate,Schedule!fpdate-15),A504/2))))),IF(A504=1,Schedule!fpdate,EDATE(Schedule!fpdate,Schedule!months_per_period*(A504-1)))))))</f>
        <v/>
      </c>
      <c r="C504" s="55" t="str">
        <f>IF(A504="","",IF(Schedule!roundOpt,IF(OR(A504=Schedule!nper,Schedule!payment&gt;ROUND((1+Schedule!rate)*H503,2)),ROUND((1+Schedule!rate)*H503,2),Schedule!payment),IF(OR(A504=Schedule!nper,Schedule!payment&gt;(1+Schedule!rate)*H503),(1+Schedule!rate)*H503,Schedule!payment)))</f>
        <v/>
      </c>
      <c r="D504" s="58"/>
      <c r="E504" s="57"/>
      <c r="F504" s="57" t="str">
        <f>IF(A504="","",IF(AND(A504=1,Schedule!pmtType=1),0,IF(Schedule!roundOpt,ROUND(Schedule!rate*H503,2),Schedule!rate*H503)))</f>
        <v/>
      </c>
      <c r="G504" s="57" t="str">
        <f t="shared" si="7"/>
        <v/>
      </c>
      <c r="H504" s="57" t="str">
        <f t="shared" si="8"/>
        <v/>
      </c>
    </row>
    <row r="505" ht="12.75" customHeight="1">
      <c r="A505" s="53" t="str">
        <f>IF(H504="","",IF(Schedule!roundOpt,IF(OR(A504&gt;=Schedule!nper,ROUND(H504,2)&lt;=0),"",A504+1),IF(OR(A504&gt;=Schedule!nper,H504&lt;=0),"",A504+1)))</f>
        <v/>
      </c>
      <c r="B505" s="54" t="str">
        <f>IF(A505="","",IF(Schedule!periods_per_year=26,IF(A505=1,Schedule!fpdate,B504+14),IF(Schedule!periods_per_year=52,IF(A505=1,Schedule!fpdate,B504+7),IF(Schedule!periods_per_year=24,IF(A505=1,Schedule!fpdate,IF(Schedule!fpdate=EOMONTH(Schedule!fpdate,0),IF(ISODD(A505),EOMONTH(EDATE(Schedule!fpdate,(A505-1)/2),0),EDATE(DATE(YEAR(Schedule!fpdate),MONTH(Schedule!fpdate)+1,15),(A505-1)/2)),IF(DAY(Schedule!fpdate)=15,IF(ISODD(A505),EDATE(Schedule!fpdate,(A505-1)/2),EOMONTH(EDATE(Schedule!fpdate,(A505-1)/2),0)),IF(DAY(Schedule!fpdate)&lt;=14,IF(ISODD(A505),EDATE(Schedule!fpdate,(A505-1)/2),EDATE(MIN(Schedule!fpdate+15,EOMONTH(Schedule!fpdate,0)),(A505-1)/2)),EDATE(IF(ISODD(A505),Schedule!fpdate,Schedule!fpdate-15),A505/2))))),IF(A505=1,Schedule!fpdate,EDATE(Schedule!fpdate,Schedule!months_per_period*(A505-1)))))))</f>
        <v/>
      </c>
      <c r="C505" s="55" t="str">
        <f>IF(A505="","",IF(Schedule!roundOpt,IF(OR(A505=Schedule!nper,Schedule!payment&gt;ROUND((1+Schedule!rate)*H504,2)),ROUND((1+Schedule!rate)*H504,2),Schedule!payment),IF(OR(A505=Schedule!nper,Schedule!payment&gt;(1+Schedule!rate)*H504),(1+Schedule!rate)*H504,Schedule!payment)))</f>
        <v/>
      </c>
      <c r="D505" s="58"/>
      <c r="E505" s="57"/>
      <c r="F505" s="57" t="str">
        <f>IF(A505="","",IF(AND(A505=1,Schedule!pmtType=1),0,IF(Schedule!roundOpt,ROUND(Schedule!rate*H504,2),Schedule!rate*H504)))</f>
        <v/>
      </c>
      <c r="G505" s="57" t="str">
        <f t="shared" si="7"/>
        <v/>
      </c>
      <c r="H505" s="57" t="str">
        <f t="shared" si="8"/>
        <v/>
      </c>
    </row>
    <row r="506" ht="12.75" customHeight="1">
      <c r="A506" s="53" t="str">
        <f>IF(H505="","",IF(Schedule!roundOpt,IF(OR(A505&gt;=Schedule!nper,ROUND(H505,2)&lt;=0),"",A505+1),IF(OR(A505&gt;=Schedule!nper,H505&lt;=0),"",A505+1)))</f>
        <v/>
      </c>
      <c r="B506" s="54" t="str">
        <f>IF(A506="","",IF(Schedule!periods_per_year=26,IF(A506=1,Schedule!fpdate,B505+14),IF(Schedule!periods_per_year=52,IF(A506=1,Schedule!fpdate,B505+7),IF(Schedule!periods_per_year=24,IF(A506=1,Schedule!fpdate,IF(Schedule!fpdate=EOMONTH(Schedule!fpdate,0),IF(ISODD(A506),EOMONTH(EDATE(Schedule!fpdate,(A506-1)/2),0),EDATE(DATE(YEAR(Schedule!fpdate),MONTH(Schedule!fpdate)+1,15),(A506-1)/2)),IF(DAY(Schedule!fpdate)=15,IF(ISODD(A506),EDATE(Schedule!fpdate,(A506-1)/2),EOMONTH(EDATE(Schedule!fpdate,(A506-1)/2),0)),IF(DAY(Schedule!fpdate)&lt;=14,IF(ISODD(A506),EDATE(Schedule!fpdate,(A506-1)/2),EDATE(MIN(Schedule!fpdate+15,EOMONTH(Schedule!fpdate,0)),(A506-1)/2)),EDATE(IF(ISODD(A506),Schedule!fpdate,Schedule!fpdate-15),A506/2))))),IF(A506=1,Schedule!fpdate,EDATE(Schedule!fpdate,Schedule!months_per_period*(A506-1)))))))</f>
        <v/>
      </c>
      <c r="C506" s="55" t="str">
        <f>IF(A506="","",IF(Schedule!roundOpt,IF(OR(A506=Schedule!nper,Schedule!payment&gt;ROUND((1+Schedule!rate)*H505,2)),ROUND((1+Schedule!rate)*H505,2),Schedule!payment),IF(OR(A506=Schedule!nper,Schedule!payment&gt;(1+Schedule!rate)*H505),(1+Schedule!rate)*H505,Schedule!payment)))</f>
        <v/>
      </c>
      <c r="D506" s="58"/>
      <c r="E506" s="57"/>
      <c r="F506" s="57" t="str">
        <f>IF(A506="","",IF(AND(A506=1,Schedule!pmtType=1),0,IF(Schedule!roundOpt,ROUND(Schedule!rate*H505,2),Schedule!rate*H505)))</f>
        <v/>
      </c>
      <c r="G506" s="57" t="str">
        <f t="shared" si="7"/>
        <v/>
      </c>
      <c r="H506" s="57" t="str">
        <f t="shared" si="8"/>
        <v/>
      </c>
    </row>
    <row r="507" ht="12.75" customHeight="1">
      <c r="A507" s="53" t="str">
        <f>IF(H506="","",IF(Schedule!roundOpt,IF(OR(A506&gt;=Schedule!nper,ROUND(H506,2)&lt;=0),"",A506+1),IF(OR(A506&gt;=Schedule!nper,H506&lt;=0),"",A506+1)))</f>
        <v/>
      </c>
      <c r="B507" s="54" t="str">
        <f>IF(A507="","",IF(Schedule!periods_per_year=26,IF(A507=1,Schedule!fpdate,B506+14),IF(Schedule!periods_per_year=52,IF(A507=1,Schedule!fpdate,B506+7),IF(Schedule!periods_per_year=24,IF(A507=1,Schedule!fpdate,IF(Schedule!fpdate=EOMONTH(Schedule!fpdate,0),IF(ISODD(A507),EOMONTH(EDATE(Schedule!fpdate,(A507-1)/2),0),EDATE(DATE(YEAR(Schedule!fpdate),MONTH(Schedule!fpdate)+1,15),(A507-1)/2)),IF(DAY(Schedule!fpdate)=15,IF(ISODD(A507),EDATE(Schedule!fpdate,(A507-1)/2),EOMONTH(EDATE(Schedule!fpdate,(A507-1)/2),0)),IF(DAY(Schedule!fpdate)&lt;=14,IF(ISODD(A507),EDATE(Schedule!fpdate,(A507-1)/2),EDATE(MIN(Schedule!fpdate+15,EOMONTH(Schedule!fpdate,0)),(A507-1)/2)),EDATE(IF(ISODD(A507),Schedule!fpdate,Schedule!fpdate-15),A507/2))))),IF(A507=1,Schedule!fpdate,EDATE(Schedule!fpdate,Schedule!months_per_period*(A507-1)))))))</f>
        <v/>
      </c>
      <c r="C507" s="55" t="str">
        <f>IF(A507="","",IF(Schedule!roundOpt,IF(OR(A507=Schedule!nper,Schedule!payment&gt;ROUND((1+Schedule!rate)*H506,2)),ROUND((1+Schedule!rate)*H506,2),Schedule!payment),IF(OR(A507=Schedule!nper,Schedule!payment&gt;(1+Schedule!rate)*H506),(1+Schedule!rate)*H506,Schedule!payment)))</f>
        <v/>
      </c>
      <c r="D507" s="58"/>
      <c r="E507" s="57"/>
      <c r="F507" s="57" t="str">
        <f>IF(A507="","",IF(AND(A507=1,Schedule!pmtType=1),0,IF(Schedule!roundOpt,ROUND(Schedule!rate*H506,2),Schedule!rate*H506)))</f>
        <v/>
      </c>
      <c r="G507" s="57" t="str">
        <f t="shared" si="7"/>
        <v/>
      </c>
      <c r="H507" s="57" t="str">
        <f t="shared" si="8"/>
        <v/>
      </c>
    </row>
    <row r="508" ht="12.75" customHeight="1">
      <c r="A508" s="53" t="str">
        <f>IF(H507="","",IF(Schedule!roundOpt,IF(OR(A507&gt;=Schedule!nper,ROUND(H507,2)&lt;=0),"",A507+1),IF(OR(A507&gt;=Schedule!nper,H507&lt;=0),"",A507+1)))</f>
        <v/>
      </c>
      <c r="B508" s="54" t="str">
        <f>IF(A508="","",IF(Schedule!periods_per_year=26,IF(A508=1,Schedule!fpdate,B507+14),IF(Schedule!periods_per_year=52,IF(A508=1,Schedule!fpdate,B507+7),IF(Schedule!periods_per_year=24,IF(A508=1,Schedule!fpdate,IF(Schedule!fpdate=EOMONTH(Schedule!fpdate,0),IF(ISODD(A508),EOMONTH(EDATE(Schedule!fpdate,(A508-1)/2),0),EDATE(DATE(YEAR(Schedule!fpdate),MONTH(Schedule!fpdate)+1,15),(A508-1)/2)),IF(DAY(Schedule!fpdate)=15,IF(ISODD(A508),EDATE(Schedule!fpdate,(A508-1)/2),EOMONTH(EDATE(Schedule!fpdate,(A508-1)/2),0)),IF(DAY(Schedule!fpdate)&lt;=14,IF(ISODD(A508),EDATE(Schedule!fpdate,(A508-1)/2),EDATE(MIN(Schedule!fpdate+15,EOMONTH(Schedule!fpdate,0)),(A508-1)/2)),EDATE(IF(ISODD(A508),Schedule!fpdate,Schedule!fpdate-15),A508/2))))),IF(A508=1,Schedule!fpdate,EDATE(Schedule!fpdate,Schedule!months_per_period*(A508-1)))))))</f>
        <v/>
      </c>
      <c r="C508" s="55" t="str">
        <f>IF(A508="","",IF(Schedule!roundOpt,IF(OR(A508=Schedule!nper,Schedule!payment&gt;ROUND((1+Schedule!rate)*H507,2)),ROUND((1+Schedule!rate)*H507,2),Schedule!payment),IF(OR(A508=Schedule!nper,Schedule!payment&gt;(1+Schedule!rate)*H507),(1+Schedule!rate)*H507,Schedule!payment)))</f>
        <v/>
      </c>
      <c r="D508" s="58"/>
      <c r="E508" s="57"/>
      <c r="F508" s="57" t="str">
        <f>IF(A508="","",IF(AND(A508=1,Schedule!pmtType=1),0,IF(Schedule!roundOpt,ROUND(Schedule!rate*H507,2),Schedule!rate*H507)))</f>
        <v/>
      </c>
      <c r="G508" s="57" t="str">
        <f t="shared" si="7"/>
        <v/>
      </c>
      <c r="H508" s="57" t="str">
        <f t="shared" si="8"/>
        <v/>
      </c>
    </row>
    <row r="509" ht="12.75" customHeight="1">
      <c r="A509" s="53" t="str">
        <f>IF(H508="","",IF(Schedule!roundOpt,IF(OR(A508&gt;=Schedule!nper,ROUND(H508,2)&lt;=0),"",A508+1),IF(OR(A508&gt;=Schedule!nper,H508&lt;=0),"",A508+1)))</f>
        <v/>
      </c>
      <c r="B509" s="54" t="str">
        <f>IF(A509="","",IF(Schedule!periods_per_year=26,IF(A509=1,Schedule!fpdate,B508+14),IF(Schedule!periods_per_year=52,IF(A509=1,Schedule!fpdate,B508+7),IF(Schedule!periods_per_year=24,IF(A509=1,Schedule!fpdate,IF(Schedule!fpdate=EOMONTH(Schedule!fpdate,0),IF(ISODD(A509),EOMONTH(EDATE(Schedule!fpdate,(A509-1)/2),0),EDATE(DATE(YEAR(Schedule!fpdate),MONTH(Schedule!fpdate)+1,15),(A509-1)/2)),IF(DAY(Schedule!fpdate)=15,IF(ISODD(A509),EDATE(Schedule!fpdate,(A509-1)/2),EOMONTH(EDATE(Schedule!fpdate,(A509-1)/2),0)),IF(DAY(Schedule!fpdate)&lt;=14,IF(ISODD(A509),EDATE(Schedule!fpdate,(A509-1)/2),EDATE(MIN(Schedule!fpdate+15,EOMONTH(Schedule!fpdate,0)),(A509-1)/2)),EDATE(IF(ISODD(A509),Schedule!fpdate,Schedule!fpdate-15),A509/2))))),IF(A509=1,Schedule!fpdate,EDATE(Schedule!fpdate,Schedule!months_per_period*(A509-1)))))))</f>
        <v/>
      </c>
      <c r="C509" s="55" t="str">
        <f>IF(A509="","",IF(Schedule!roundOpt,IF(OR(A509=Schedule!nper,Schedule!payment&gt;ROUND((1+Schedule!rate)*H508,2)),ROUND((1+Schedule!rate)*H508,2),Schedule!payment),IF(OR(A509=Schedule!nper,Schedule!payment&gt;(1+Schedule!rate)*H508),(1+Schedule!rate)*H508,Schedule!payment)))</f>
        <v/>
      </c>
      <c r="D509" s="58"/>
      <c r="E509" s="57"/>
      <c r="F509" s="57" t="str">
        <f>IF(A509="","",IF(AND(A509=1,Schedule!pmtType=1),0,IF(Schedule!roundOpt,ROUND(Schedule!rate*H508,2),Schedule!rate*H508)))</f>
        <v/>
      </c>
      <c r="G509" s="57" t="str">
        <f t="shared" si="7"/>
        <v/>
      </c>
      <c r="H509" s="57" t="str">
        <f t="shared" si="8"/>
        <v/>
      </c>
    </row>
    <row r="510" ht="12.75" customHeight="1">
      <c r="A510" s="53" t="str">
        <f>IF(H509="","",IF(Schedule!roundOpt,IF(OR(A509&gt;=Schedule!nper,ROUND(H509,2)&lt;=0),"",A509+1),IF(OR(A509&gt;=Schedule!nper,H509&lt;=0),"",A509+1)))</f>
        <v/>
      </c>
      <c r="B510" s="54" t="str">
        <f>IF(A510="","",IF(Schedule!periods_per_year=26,IF(A510=1,Schedule!fpdate,B509+14),IF(Schedule!periods_per_year=52,IF(A510=1,Schedule!fpdate,B509+7),IF(Schedule!periods_per_year=24,IF(A510=1,Schedule!fpdate,IF(Schedule!fpdate=EOMONTH(Schedule!fpdate,0),IF(ISODD(A510),EOMONTH(EDATE(Schedule!fpdate,(A510-1)/2),0),EDATE(DATE(YEAR(Schedule!fpdate),MONTH(Schedule!fpdate)+1,15),(A510-1)/2)),IF(DAY(Schedule!fpdate)=15,IF(ISODD(A510),EDATE(Schedule!fpdate,(A510-1)/2),EOMONTH(EDATE(Schedule!fpdate,(A510-1)/2),0)),IF(DAY(Schedule!fpdate)&lt;=14,IF(ISODD(A510),EDATE(Schedule!fpdate,(A510-1)/2),EDATE(MIN(Schedule!fpdate+15,EOMONTH(Schedule!fpdate,0)),(A510-1)/2)),EDATE(IF(ISODD(A510),Schedule!fpdate,Schedule!fpdate-15),A510/2))))),IF(A510=1,Schedule!fpdate,EDATE(Schedule!fpdate,Schedule!months_per_period*(A510-1)))))))</f>
        <v/>
      </c>
      <c r="C510" s="55" t="str">
        <f>IF(A510="","",IF(Schedule!roundOpt,IF(OR(A510=Schedule!nper,Schedule!payment&gt;ROUND((1+Schedule!rate)*H509,2)),ROUND((1+Schedule!rate)*H509,2),Schedule!payment),IF(OR(A510=Schedule!nper,Schedule!payment&gt;(1+Schedule!rate)*H509),(1+Schedule!rate)*H509,Schedule!payment)))</f>
        <v/>
      </c>
      <c r="D510" s="58"/>
      <c r="E510" s="57"/>
      <c r="F510" s="57" t="str">
        <f>IF(A510="","",IF(AND(A510=1,Schedule!pmtType=1),0,IF(Schedule!roundOpt,ROUND(Schedule!rate*H509,2),Schedule!rate*H509)))</f>
        <v/>
      </c>
      <c r="G510" s="57" t="str">
        <f t="shared" si="7"/>
        <v/>
      </c>
      <c r="H510" s="57" t="str">
        <f t="shared" si="8"/>
        <v/>
      </c>
    </row>
    <row r="511" ht="12.75" customHeight="1">
      <c r="A511" s="53" t="str">
        <f>IF(H510="","",IF(Schedule!roundOpt,IF(OR(A510&gt;=Schedule!nper,ROUND(H510,2)&lt;=0),"",A510+1),IF(OR(A510&gt;=Schedule!nper,H510&lt;=0),"",A510+1)))</f>
        <v/>
      </c>
      <c r="B511" s="54" t="str">
        <f>IF(A511="","",IF(Schedule!periods_per_year=26,IF(A511=1,Schedule!fpdate,B510+14),IF(Schedule!periods_per_year=52,IF(A511=1,Schedule!fpdate,B510+7),IF(Schedule!periods_per_year=24,IF(A511=1,Schedule!fpdate,IF(Schedule!fpdate=EOMONTH(Schedule!fpdate,0),IF(ISODD(A511),EOMONTH(EDATE(Schedule!fpdate,(A511-1)/2),0),EDATE(DATE(YEAR(Schedule!fpdate),MONTH(Schedule!fpdate)+1,15),(A511-1)/2)),IF(DAY(Schedule!fpdate)=15,IF(ISODD(A511),EDATE(Schedule!fpdate,(A511-1)/2),EOMONTH(EDATE(Schedule!fpdate,(A511-1)/2),0)),IF(DAY(Schedule!fpdate)&lt;=14,IF(ISODD(A511),EDATE(Schedule!fpdate,(A511-1)/2),EDATE(MIN(Schedule!fpdate+15,EOMONTH(Schedule!fpdate,0)),(A511-1)/2)),EDATE(IF(ISODD(A511),Schedule!fpdate,Schedule!fpdate-15),A511/2))))),IF(A511=1,Schedule!fpdate,EDATE(Schedule!fpdate,Schedule!months_per_period*(A511-1)))))))</f>
        <v/>
      </c>
      <c r="C511" s="55" t="str">
        <f>IF(A511="","",IF(Schedule!roundOpt,IF(OR(A511=Schedule!nper,Schedule!payment&gt;ROUND((1+Schedule!rate)*H510,2)),ROUND((1+Schedule!rate)*H510,2),Schedule!payment),IF(OR(A511=Schedule!nper,Schedule!payment&gt;(1+Schedule!rate)*H510),(1+Schedule!rate)*H510,Schedule!payment)))</f>
        <v/>
      </c>
      <c r="D511" s="58"/>
      <c r="E511" s="57"/>
      <c r="F511" s="57" t="str">
        <f>IF(A511="","",IF(AND(A511=1,Schedule!pmtType=1),0,IF(Schedule!roundOpt,ROUND(Schedule!rate*H510,2),Schedule!rate*H510)))</f>
        <v/>
      </c>
      <c r="G511" s="57" t="str">
        <f t="shared" si="7"/>
        <v/>
      </c>
      <c r="H511" s="57" t="str">
        <f t="shared" si="8"/>
        <v/>
      </c>
    </row>
    <row r="512" ht="12.75" customHeight="1">
      <c r="A512" s="53" t="str">
        <f>IF(H511="","",IF(Schedule!roundOpt,IF(OR(A511&gt;=Schedule!nper,ROUND(H511,2)&lt;=0),"",A511+1),IF(OR(A511&gt;=Schedule!nper,H511&lt;=0),"",A511+1)))</f>
        <v/>
      </c>
      <c r="B512" s="54" t="str">
        <f>IF(A512="","",IF(Schedule!periods_per_year=26,IF(A512=1,Schedule!fpdate,B511+14),IF(Schedule!periods_per_year=52,IF(A512=1,Schedule!fpdate,B511+7),IF(Schedule!periods_per_year=24,IF(A512=1,Schedule!fpdate,IF(Schedule!fpdate=EOMONTH(Schedule!fpdate,0),IF(ISODD(A512),EOMONTH(EDATE(Schedule!fpdate,(A512-1)/2),0),EDATE(DATE(YEAR(Schedule!fpdate),MONTH(Schedule!fpdate)+1,15),(A512-1)/2)),IF(DAY(Schedule!fpdate)=15,IF(ISODD(A512),EDATE(Schedule!fpdate,(A512-1)/2),EOMONTH(EDATE(Schedule!fpdate,(A512-1)/2),0)),IF(DAY(Schedule!fpdate)&lt;=14,IF(ISODD(A512),EDATE(Schedule!fpdate,(A512-1)/2),EDATE(MIN(Schedule!fpdate+15,EOMONTH(Schedule!fpdate,0)),(A512-1)/2)),EDATE(IF(ISODD(A512),Schedule!fpdate,Schedule!fpdate-15),A512/2))))),IF(A512=1,Schedule!fpdate,EDATE(Schedule!fpdate,Schedule!months_per_period*(A512-1)))))))</f>
        <v/>
      </c>
      <c r="C512" s="55" t="str">
        <f>IF(A512="","",IF(Schedule!roundOpt,IF(OR(A512=Schedule!nper,Schedule!payment&gt;ROUND((1+Schedule!rate)*H511,2)),ROUND((1+Schedule!rate)*H511,2),Schedule!payment),IF(OR(A512=Schedule!nper,Schedule!payment&gt;(1+Schedule!rate)*H511),(1+Schedule!rate)*H511,Schedule!payment)))</f>
        <v/>
      </c>
      <c r="D512" s="58"/>
      <c r="E512" s="57"/>
      <c r="F512" s="57" t="str">
        <f>IF(A512="","",IF(AND(A512=1,Schedule!pmtType=1),0,IF(Schedule!roundOpt,ROUND(Schedule!rate*H511,2),Schedule!rate*H511)))</f>
        <v/>
      </c>
      <c r="G512" s="57" t="str">
        <f t="shared" si="7"/>
        <v/>
      </c>
      <c r="H512" s="57" t="str">
        <f t="shared" si="8"/>
        <v/>
      </c>
    </row>
    <row r="513" ht="12.75" customHeight="1">
      <c r="A513" s="53" t="str">
        <f>IF(H512="","",IF(Schedule!roundOpt,IF(OR(A512&gt;=Schedule!nper,ROUND(H512,2)&lt;=0),"",A512+1),IF(OR(A512&gt;=Schedule!nper,H512&lt;=0),"",A512+1)))</f>
        <v/>
      </c>
      <c r="B513" s="54" t="str">
        <f>IF(A513="","",IF(Schedule!periods_per_year=26,IF(A513=1,Schedule!fpdate,B512+14),IF(Schedule!periods_per_year=52,IF(A513=1,Schedule!fpdate,B512+7),IF(Schedule!periods_per_year=24,IF(A513=1,Schedule!fpdate,IF(Schedule!fpdate=EOMONTH(Schedule!fpdate,0),IF(ISODD(A513),EOMONTH(EDATE(Schedule!fpdate,(A513-1)/2),0),EDATE(DATE(YEAR(Schedule!fpdate),MONTH(Schedule!fpdate)+1,15),(A513-1)/2)),IF(DAY(Schedule!fpdate)=15,IF(ISODD(A513),EDATE(Schedule!fpdate,(A513-1)/2),EOMONTH(EDATE(Schedule!fpdate,(A513-1)/2),0)),IF(DAY(Schedule!fpdate)&lt;=14,IF(ISODD(A513),EDATE(Schedule!fpdate,(A513-1)/2),EDATE(MIN(Schedule!fpdate+15,EOMONTH(Schedule!fpdate,0)),(A513-1)/2)),EDATE(IF(ISODD(A513),Schedule!fpdate,Schedule!fpdate-15),A513/2))))),IF(A513=1,Schedule!fpdate,EDATE(Schedule!fpdate,Schedule!months_per_period*(A513-1)))))))</f>
        <v/>
      </c>
      <c r="C513" s="55" t="str">
        <f>IF(A513="","",IF(Schedule!roundOpt,IF(OR(A513=Schedule!nper,Schedule!payment&gt;ROUND((1+Schedule!rate)*H512,2)),ROUND((1+Schedule!rate)*H512,2),Schedule!payment),IF(OR(A513=Schedule!nper,Schedule!payment&gt;(1+Schedule!rate)*H512),(1+Schedule!rate)*H512,Schedule!payment)))</f>
        <v/>
      </c>
      <c r="D513" s="58"/>
      <c r="E513" s="57"/>
      <c r="F513" s="57" t="str">
        <f>IF(A513="","",IF(AND(A513=1,Schedule!pmtType=1),0,IF(Schedule!roundOpt,ROUND(Schedule!rate*H512,2),Schedule!rate*H512)))</f>
        <v/>
      </c>
      <c r="G513" s="57" t="str">
        <f t="shared" si="7"/>
        <v/>
      </c>
      <c r="H513" s="57" t="str">
        <f t="shared" si="8"/>
        <v/>
      </c>
    </row>
    <row r="514" ht="12.75" customHeight="1">
      <c r="A514" s="53" t="str">
        <f>IF(H513="","",IF(Schedule!roundOpt,IF(OR(A513&gt;=Schedule!nper,ROUND(H513,2)&lt;=0),"",A513+1),IF(OR(A513&gt;=Schedule!nper,H513&lt;=0),"",A513+1)))</f>
        <v/>
      </c>
      <c r="B514" s="54" t="str">
        <f>IF(A514="","",IF(Schedule!periods_per_year=26,IF(A514=1,Schedule!fpdate,B513+14),IF(Schedule!periods_per_year=52,IF(A514=1,Schedule!fpdate,B513+7),IF(Schedule!periods_per_year=24,IF(A514=1,Schedule!fpdate,IF(Schedule!fpdate=EOMONTH(Schedule!fpdate,0),IF(ISODD(A514),EOMONTH(EDATE(Schedule!fpdate,(A514-1)/2),0),EDATE(DATE(YEAR(Schedule!fpdate),MONTH(Schedule!fpdate)+1,15),(A514-1)/2)),IF(DAY(Schedule!fpdate)=15,IF(ISODD(A514),EDATE(Schedule!fpdate,(A514-1)/2),EOMONTH(EDATE(Schedule!fpdate,(A514-1)/2),0)),IF(DAY(Schedule!fpdate)&lt;=14,IF(ISODD(A514),EDATE(Schedule!fpdate,(A514-1)/2),EDATE(MIN(Schedule!fpdate+15,EOMONTH(Schedule!fpdate,0)),(A514-1)/2)),EDATE(IF(ISODD(A514),Schedule!fpdate,Schedule!fpdate-15),A514/2))))),IF(A514=1,Schedule!fpdate,EDATE(Schedule!fpdate,Schedule!months_per_period*(A514-1)))))))</f>
        <v/>
      </c>
      <c r="C514" s="55" t="str">
        <f>IF(A514="","",IF(Schedule!roundOpt,IF(OR(A514=Schedule!nper,Schedule!payment&gt;ROUND((1+Schedule!rate)*H513,2)),ROUND((1+Schedule!rate)*H513,2),Schedule!payment),IF(OR(A514=Schedule!nper,Schedule!payment&gt;(1+Schedule!rate)*H513),(1+Schedule!rate)*H513,Schedule!payment)))</f>
        <v/>
      </c>
      <c r="D514" s="58"/>
      <c r="E514" s="57"/>
      <c r="F514" s="57" t="str">
        <f>IF(A514="","",IF(AND(A514=1,Schedule!pmtType=1),0,IF(Schedule!roundOpt,ROUND(Schedule!rate*H513,2),Schedule!rate*H513)))</f>
        <v/>
      </c>
      <c r="G514" s="57" t="str">
        <f t="shared" si="7"/>
        <v/>
      </c>
      <c r="H514" s="57" t="str">
        <f t="shared" si="8"/>
        <v/>
      </c>
    </row>
    <row r="515" ht="12.75" customHeight="1">
      <c r="A515" s="53" t="str">
        <f>IF(H514="","",IF(Schedule!roundOpt,IF(OR(A514&gt;=Schedule!nper,ROUND(H514,2)&lt;=0),"",A514+1),IF(OR(A514&gt;=Schedule!nper,H514&lt;=0),"",A514+1)))</f>
        <v/>
      </c>
      <c r="B515" s="54" t="str">
        <f>IF(A515="","",IF(Schedule!periods_per_year=26,IF(A515=1,Schedule!fpdate,B514+14),IF(Schedule!periods_per_year=52,IF(A515=1,Schedule!fpdate,B514+7),IF(Schedule!periods_per_year=24,IF(A515=1,Schedule!fpdate,IF(Schedule!fpdate=EOMONTH(Schedule!fpdate,0),IF(ISODD(A515),EOMONTH(EDATE(Schedule!fpdate,(A515-1)/2),0),EDATE(DATE(YEAR(Schedule!fpdate),MONTH(Schedule!fpdate)+1,15),(A515-1)/2)),IF(DAY(Schedule!fpdate)=15,IF(ISODD(A515),EDATE(Schedule!fpdate,(A515-1)/2),EOMONTH(EDATE(Schedule!fpdate,(A515-1)/2),0)),IF(DAY(Schedule!fpdate)&lt;=14,IF(ISODD(A515),EDATE(Schedule!fpdate,(A515-1)/2),EDATE(MIN(Schedule!fpdate+15,EOMONTH(Schedule!fpdate,0)),(A515-1)/2)),EDATE(IF(ISODD(A515),Schedule!fpdate,Schedule!fpdate-15),A515/2))))),IF(A515=1,Schedule!fpdate,EDATE(Schedule!fpdate,Schedule!months_per_period*(A515-1)))))))</f>
        <v/>
      </c>
      <c r="C515" s="55" t="str">
        <f>IF(A515="","",IF(Schedule!roundOpt,IF(OR(A515=Schedule!nper,Schedule!payment&gt;ROUND((1+Schedule!rate)*H514,2)),ROUND((1+Schedule!rate)*H514,2),Schedule!payment),IF(OR(A515=Schedule!nper,Schedule!payment&gt;(1+Schedule!rate)*H514),(1+Schedule!rate)*H514,Schedule!payment)))</f>
        <v/>
      </c>
      <c r="D515" s="58"/>
      <c r="E515" s="57"/>
      <c r="F515" s="57" t="str">
        <f>IF(A515="","",IF(AND(A515=1,Schedule!pmtType=1),0,IF(Schedule!roundOpt,ROUND(Schedule!rate*H514,2),Schedule!rate*H514)))</f>
        <v/>
      </c>
      <c r="G515" s="57" t="str">
        <f t="shared" si="7"/>
        <v/>
      </c>
      <c r="H515" s="57" t="str">
        <f t="shared" si="8"/>
        <v/>
      </c>
    </row>
    <row r="516" ht="12.75" customHeight="1">
      <c r="A516" s="53" t="str">
        <f>IF(H515="","",IF(Schedule!roundOpt,IF(OR(A515&gt;=Schedule!nper,ROUND(H515,2)&lt;=0),"",A515+1),IF(OR(A515&gt;=Schedule!nper,H515&lt;=0),"",A515+1)))</f>
        <v/>
      </c>
      <c r="B516" s="54" t="str">
        <f>IF(A516="","",IF(Schedule!periods_per_year=26,IF(A516=1,Schedule!fpdate,B515+14),IF(Schedule!periods_per_year=52,IF(A516=1,Schedule!fpdate,B515+7),IF(Schedule!periods_per_year=24,IF(A516=1,Schedule!fpdate,IF(Schedule!fpdate=EOMONTH(Schedule!fpdate,0),IF(ISODD(A516),EOMONTH(EDATE(Schedule!fpdate,(A516-1)/2),0),EDATE(DATE(YEAR(Schedule!fpdate),MONTH(Schedule!fpdate)+1,15),(A516-1)/2)),IF(DAY(Schedule!fpdate)=15,IF(ISODD(A516),EDATE(Schedule!fpdate,(A516-1)/2),EOMONTH(EDATE(Schedule!fpdate,(A516-1)/2),0)),IF(DAY(Schedule!fpdate)&lt;=14,IF(ISODD(A516),EDATE(Schedule!fpdate,(A516-1)/2),EDATE(MIN(Schedule!fpdate+15,EOMONTH(Schedule!fpdate,0)),(A516-1)/2)),EDATE(IF(ISODD(A516),Schedule!fpdate,Schedule!fpdate-15),A516/2))))),IF(A516=1,Schedule!fpdate,EDATE(Schedule!fpdate,Schedule!months_per_period*(A516-1)))))))</f>
        <v/>
      </c>
      <c r="C516" s="55" t="str">
        <f>IF(A516="","",IF(Schedule!roundOpt,IF(OR(A516=Schedule!nper,Schedule!payment&gt;ROUND((1+Schedule!rate)*H515,2)),ROUND((1+Schedule!rate)*H515,2),Schedule!payment),IF(OR(A516=Schedule!nper,Schedule!payment&gt;(1+Schedule!rate)*H515),(1+Schedule!rate)*H515,Schedule!payment)))</f>
        <v/>
      </c>
      <c r="D516" s="58"/>
      <c r="E516" s="57"/>
      <c r="F516" s="57" t="str">
        <f>IF(A516="","",IF(AND(A516=1,Schedule!pmtType=1),0,IF(Schedule!roundOpt,ROUND(Schedule!rate*H515,2),Schedule!rate*H515)))</f>
        <v/>
      </c>
      <c r="G516" s="57" t="str">
        <f t="shared" si="7"/>
        <v/>
      </c>
      <c r="H516" s="57" t="str">
        <f t="shared" si="8"/>
        <v/>
      </c>
    </row>
    <row r="517" ht="12.75" customHeight="1">
      <c r="A517" s="53" t="str">
        <f>IF(H516="","",IF(Schedule!roundOpt,IF(OR(A516&gt;=Schedule!nper,ROUND(H516,2)&lt;=0),"",A516+1),IF(OR(A516&gt;=Schedule!nper,H516&lt;=0),"",A516+1)))</f>
        <v/>
      </c>
      <c r="B517" s="54" t="str">
        <f>IF(A517="","",IF(Schedule!periods_per_year=26,IF(A517=1,Schedule!fpdate,B516+14),IF(Schedule!periods_per_year=52,IF(A517=1,Schedule!fpdate,B516+7),IF(Schedule!periods_per_year=24,IF(A517=1,Schedule!fpdate,IF(Schedule!fpdate=EOMONTH(Schedule!fpdate,0),IF(ISODD(A517),EOMONTH(EDATE(Schedule!fpdate,(A517-1)/2),0),EDATE(DATE(YEAR(Schedule!fpdate),MONTH(Schedule!fpdate)+1,15),(A517-1)/2)),IF(DAY(Schedule!fpdate)=15,IF(ISODD(A517),EDATE(Schedule!fpdate,(A517-1)/2),EOMONTH(EDATE(Schedule!fpdate,(A517-1)/2),0)),IF(DAY(Schedule!fpdate)&lt;=14,IF(ISODD(A517),EDATE(Schedule!fpdate,(A517-1)/2),EDATE(MIN(Schedule!fpdate+15,EOMONTH(Schedule!fpdate,0)),(A517-1)/2)),EDATE(IF(ISODD(A517),Schedule!fpdate,Schedule!fpdate-15),A517/2))))),IF(A517=1,Schedule!fpdate,EDATE(Schedule!fpdate,Schedule!months_per_period*(A517-1)))))))</f>
        <v/>
      </c>
      <c r="C517" s="55" t="str">
        <f>IF(A517="","",IF(Schedule!roundOpt,IF(OR(A517=Schedule!nper,Schedule!payment&gt;ROUND((1+Schedule!rate)*H516,2)),ROUND((1+Schedule!rate)*H516,2),Schedule!payment),IF(OR(A517=Schedule!nper,Schedule!payment&gt;(1+Schedule!rate)*H516),(1+Schedule!rate)*H516,Schedule!payment)))</f>
        <v/>
      </c>
      <c r="D517" s="58"/>
      <c r="E517" s="57"/>
      <c r="F517" s="57" t="str">
        <f>IF(A517="","",IF(AND(A517=1,Schedule!pmtType=1),0,IF(Schedule!roundOpt,ROUND(Schedule!rate*H516,2),Schedule!rate*H516)))</f>
        <v/>
      </c>
      <c r="G517" s="57" t="str">
        <f t="shared" si="7"/>
        <v/>
      </c>
      <c r="H517" s="57" t="str">
        <f t="shared" si="8"/>
        <v/>
      </c>
    </row>
    <row r="518" ht="12.75" customHeight="1">
      <c r="A518" s="53" t="str">
        <f>IF(H517="","",IF(Schedule!roundOpt,IF(OR(A517&gt;=Schedule!nper,ROUND(H517,2)&lt;=0),"",A517+1),IF(OR(A517&gt;=Schedule!nper,H517&lt;=0),"",A517+1)))</f>
        <v/>
      </c>
      <c r="B518" s="54" t="str">
        <f>IF(A518="","",IF(Schedule!periods_per_year=26,IF(A518=1,Schedule!fpdate,B517+14),IF(Schedule!periods_per_year=52,IF(A518=1,Schedule!fpdate,B517+7),IF(Schedule!periods_per_year=24,IF(A518=1,Schedule!fpdate,IF(Schedule!fpdate=EOMONTH(Schedule!fpdate,0),IF(ISODD(A518),EOMONTH(EDATE(Schedule!fpdate,(A518-1)/2),0),EDATE(DATE(YEAR(Schedule!fpdate),MONTH(Schedule!fpdate)+1,15),(A518-1)/2)),IF(DAY(Schedule!fpdate)=15,IF(ISODD(A518),EDATE(Schedule!fpdate,(A518-1)/2),EOMONTH(EDATE(Schedule!fpdate,(A518-1)/2),0)),IF(DAY(Schedule!fpdate)&lt;=14,IF(ISODD(A518),EDATE(Schedule!fpdate,(A518-1)/2),EDATE(MIN(Schedule!fpdate+15,EOMONTH(Schedule!fpdate,0)),(A518-1)/2)),EDATE(IF(ISODD(A518),Schedule!fpdate,Schedule!fpdate-15),A518/2))))),IF(A518=1,Schedule!fpdate,EDATE(Schedule!fpdate,Schedule!months_per_period*(A518-1)))))))</f>
        <v/>
      </c>
      <c r="C518" s="55" t="str">
        <f>IF(A518="","",IF(Schedule!roundOpt,IF(OR(A518=Schedule!nper,Schedule!payment&gt;ROUND((1+Schedule!rate)*H517,2)),ROUND((1+Schedule!rate)*H517,2),Schedule!payment),IF(OR(A518=Schedule!nper,Schedule!payment&gt;(1+Schedule!rate)*H517),(1+Schedule!rate)*H517,Schedule!payment)))</f>
        <v/>
      </c>
      <c r="D518" s="58"/>
      <c r="E518" s="57"/>
      <c r="F518" s="57" t="str">
        <f>IF(A518="","",IF(AND(A518=1,Schedule!pmtType=1),0,IF(Schedule!roundOpt,ROUND(Schedule!rate*H517,2),Schedule!rate*H517)))</f>
        <v/>
      </c>
      <c r="G518" s="57" t="str">
        <f t="shared" si="7"/>
        <v/>
      </c>
      <c r="H518" s="57" t="str">
        <f t="shared" si="8"/>
        <v/>
      </c>
    </row>
    <row r="519" ht="12.75" customHeight="1">
      <c r="A519" s="53" t="str">
        <f>IF(H518="","",IF(Schedule!roundOpt,IF(OR(A518&gt;=Schedule!nper,ROUND(H518,2)&lt;=0),"",A518+1),IF(OR(A518&gt;=Schedule!nper,H518&lt;=0),"",A518+1)))</f>
        <v/>
      </c>
      <c r="B519" s="54" t="str">
        <f>IF(A519="","",IF(Schedule!periods_per_year=26,IF(A519=1,Schedule!fpdate,B518+14),IF(Schedule!periods_per_year=52,IF(A519=1,Schedule!fpdate,B518+7),IF(Schedule!periods_per_year=24,IF(A519=1,Schedule!fpdate,IF(Schedule!fpdate=EOMONTH(Schedule!fpdate,0),IF(ISODD(A519),EOMONTH(EDATE(Schedule!fpdate,(A519-1)/2),0),EDATE(DATE(YEAR(Schedule!fpdate),MONTH(Schedule!fpdate)+1,15),(A519-1)/2)),IF(DAY(Schedule!fpdate)=15,IF(ISODD(A519),EDATE(Schedule!fpdate,(A519-1)/2),EOMONTH(EDATE(Schedule!fpdate,(A519-1)/2),0)),IF(DAY(Schedule!fpdate)&lt;=14,IF(ISODD(A519),EDATE(Schedule!fpdate,(A519-1)/2),EDATE(MIN(Schedule!fpdate+15,EOMONTH(Schedule!fpdate,0)),(A519-1)/2)),EDATE(IF(ISODD(A519),Schedule!fpdate,Schedule!fpdate-15),A519/2))))),IF(A519=1,Schedule!fpdate,EDATE(Schedule!fpdate,Schedule!months_per_period*(A519-1)))))))</f>
        <v/>
      </c>
      <c r="C519" s="55" t="str">
        <f>IF(A519="","",IF(Schedule!roundOpt,IF(OR(A519=Schedule!nper,Schedule!payment&gt;ROUND((1+Schedule!rate)*H518,2)),ROUND((1+Schedule!rate)*H518,2),Schedule!payment),IF(OR(A519=Schedule!nper,Schedule!payment&gt;(1+Schedule!rate)*H518),(1+Schedule!rate)*H518,Schedule!payment)))</f>
        <v/>
      </c>
      <c r="D519" s="58"/>
      <c r="E519" s="57"/>
      <c r="F519" s="57" t="str">
        <f>IF(A519="","",IF(AND(A519=1,Schedule!pmtType=1),0,IF(Schedule!roundOpt,ROUND(Schedule!rate*H518,2),Schedule!rate*H518)))</f>
        <v/>
      </c>
      <c r="G519" s="57" t="str">
        <f t="shared" si="7"/>
        <v/>
      </c>
      <c r="H519" s="57" t="str">
        <f t="shared" si="8"/>
        <v/>
      </c>
    </row>
    <row r="520" ht="12.75" customHeight="1">
      <c r="A520" s="53" t="str">
        <f>IF(H519="","",IF(Schedule!roundOpt,IF(OR(A519&gt;=Schedule!nper,ROUND(H519,2)&lt;=0),"",A519+1),IF(OR(A519&gt;=Schedule!nper,H519&lt;=0),"",A519+1)))</f>
        <v/>
      </c>
      <c r="B520" s="54" t="str">
        <f>IF(A520="","",IF(Schedule!periods_per_year=26,IF(A520=1,Schedule!fpdate,B519+14),IF(Schedule!periods_per_year=52,IF(A520=1,Schedule!fpdate,B519+7),IF(Schedule!periods_per_year=24,IF(A520=1,Schedule!fpdate,IF(Schedule!fpdate=EOMONTH(Schedule!fpdate,0),IF(ISODD(A520),EOMONTH(EDATE(Schedule!fpdate,(A520-1)/2),0),EDATE(DATE(YEAR(Schedule!fpdate),MONTH(Schedule!fpdate)+1,15),(A520-1)/2)),IF(DAY(Schedule!fpdate)=15,IF(ISODD(A520),EDATE(Schedule!fpdate,(A520-1)/2),EOMONTH(EDATE(Schedule!fpdate,(A520-1)/2),0)),IF(DAY(Schedule!fpdate)&lt;=14,IF(ISODD(A520),EDATE(Schedule!fpdate,(A520-1)/2),EDATE(MIN(Schedule!fpdate+15,EOMONTH(Schedule!fpdate,0)),(A520-1)/2)),EDATE(IF(ISODD(A520),Schedule!fpdate,Schedule!fpdate-15),A520/2))))),IF(A520=1,Schedule!fpdate,EDATE(Schedule!fpdate,Schedule!months_per_period*(A520-1)))))))</f>
        <v/>
      </c>
      <c r="C520" s="55" t="str">
        <f>IF(A520="","",IF(Schedule!roundOpt,IF(OR(A520=Schedule!nper,Schedule!payment&gt;ROUND((1+Schedule!rate)*H519,2)),ROUND((1+Schedule!rate)*H519,2),Schedule!payment),IF(OR(A520=Schedule!nper,Schedule!payment&gt;(1+Schedule!rate)*H519),(1+Schedule!rate)*H519,Schedule!payment)))</f>
        <v/>
      </c>
      <c r="D520" s="58"/>
      <c r="E520" s="57"/>
      <c r="F520" s="57" t="str">
        <f>IF(A520="","",IF(AND(A520=1,Schedule!pmtType=1),0,IF(Schedule!roundOpt,ROUND(Schedule!rate*H519,2),Schedule!rate*H519)))</f>
        <v/>
      </c>
      <c r="G520" s="57" t="str">
        <f t="shared" si="7"/>
        <v/>
      </c>
      <c r="H520" s="57" t="str">
        <f t="shared" si="8"/>
        <v/>
      </c>
    </row>
    <row r="521" ht="12.75" customHeight="1">
      <c r="A521" s="53" t="str">
        <f>IF(H520="","",IF(Schedule!roundOpt,IF(OR(A520&gt;=Schedule!nper,ROUND(H520,2)&lt;=0),"",A520+1),IF(OR(A520&gt;=Schedule!nper,H520&lt;=0),"",A520+1)))</f>
        <v/>
      </c>
      <c r="B521" s="54" t="str">
        <f>IF(A521="","",IF(Schedule!periods_per_year=26,IF(A521=1,Schedule!fpdate,B520+14),IF(Schedule!periods_per_year=52,IF(A521=1,Schedule!fpdate,B520+7),IF(Schedule!periods_per_year=24,IF(A521=1,Schedule!fpdate,IF(Schedule!fpdate=EOMONTH(Schedule!fpdate,0),IF(ISODD(A521),EOMONTH(EDATE(Schedule!fpdate,(A521-1)/2),0),EDATE(DATE(YEAR(Schedule!fpdate),MONTH(Schedule!fpdate)+1,15),(A521-1)/2)),IF(DAY(Schedule!fpdate)=15,IF(ISODD(A521),EDATE(Schedule!fpdate,(A521-1)/2),EOMONTH(EDATE(Schedule!fpdate,(A521-1)/2),0)),IF(DAY(Schedule!fpdate)&lt;=14,IF(ISODD(A521),EDATE(Schedule!fpdate,(A521-1)/2),EDATE(MIN(Schedule!fpdate+15,EOMONTH(Schedule!fpdate,0)),(A521-1)/2)),EDATE(IF(ISODD(A521),Schedule!fpdate,Schedule!fpdate-15),A521/2))))),IF(A521=1,Schedule!fpdate,EDATE(Schedule!fpdate,Schedule!months_per_period*(A521-1)))))))</f>
        <v/>
      </c>
      <c r="C521" s="55" t="str">
        <f>IF(A521="","",IF(Schedule!roundOpt,IF(OR(A521=Schedule!nper,Schedule!payment&gt;ROUND((1+Schedule!rate)*H520,2)),ROUND((1+Schedule!rate)*H520,2),Schedule!payment),IF(OR(A521=Schedule!nper,Schedule!payment&gt;(1+Schedule!rate)*H520),(1+Schedule!rate)*H520,Schedule!payment)))</f>
        <v/>
      </c>
      <c r="D521" s="58"/>
      <c r="E521" s="57"/>
      <c r="F521" s="57" t="str">
        <f>IF(A521="","",IF(AND(A521=1,Schedule!pmtType=1),0,IF(Schedule!roundOpt,ROUND(Schedule!rate*H520,2),Schedule!rate*H520)))</f>
        <v/>
      </c>
      <c r="G521" s="57" t="str">
        <f t="shared" si="7"/>
        <v/>
      </c>
      <c r="H521" s="57" t="str">
        <f t="shared" si="8"/>
        <v/>
      </c>
    </row>
    <row r="522" ht="12.75" customHeight="1">
      <c r="A522" s="53" t="str">
        <f>IF(H521="","",IF(Schedule!roundOpt,IF(OR(A521&gt;=Schedule!nper,ROUND(H521,2)&lt;=0),"",A521+1),IF(OR(A521&gt;=Schedule!nper,H521&lt;=0),"",A521+1)))</f>
        <v/>
      </c>
      <c r="B522" s="54" t="str">
        <f>IF(A522="","",IF(Schedule!periods_per_year=26,IF(A522=1,Schedule!fpdate,B521+14),IF(Schedule!periods_per_year=52,IF(A522=1,Schedule!fpdate,B521+7),IF(Schedule!periods_per_year=24,IF(A522=1,Schedule!fpdate,IF(Schedule!fpdate=EOMONTH(Schedule!fpdate,0),IF(ISODD(A522),EOMONTH(EDATE(Schedule!fpdate,(A522-1)/2),0),EDATE(DATE(YEAR(Schedule!fpdate),MONTH(Schedule!fpdate)+1,15),(A522-1)/2)),IF(DAY(Schedule!fpdate)=15,IF(ISODD(A522),EDATE(Schedule!fpdate,(A522-1)/2),EOMONTH(EDATE(Schedule!fpdate,(A522-1)/2),0)),IF(DAY(Schedule!fpdate)&lt;=14,IF(ISODD(A522),EDATE(Schedule!fpdate,(A522-1)/2),EDATE(MIN(Schedule!fpdate+15,EOMONTH(Schedule!fpdate,0)),(A522-1)/2)),EDATE(IF(ISODD(A522),Schedule!fpdate,Schedule!fpdate-15),A522/2))))),IF(A522=1,Schedule!fpdate,EDATE(Schedule!fpdate,Schedule!months_per_period*(A522-1)))))))</f>
        <v/>
      </c>
      <c r="C522" s="55" t="str">
        <f>IF(A522="","",IF(Schedule!roundOpt,IF(OR(A522=Schedule!nper,Schedule!payment&gt;ROUND((1+Schedule!rate)*H521,2)),ROUND((1+Schedule!rate)*H521,2),Schedule!payment),IF(OR(A522=Schedule!nper,Schedule!payment&gt;(1+Schedule!rate)*H521),(1+Schedule!rate)*H521,Schedule!payment)))</f>
        <v/>
      </c>
      <c r="D522" s="58"/>
      <c r="E522" s="57"/>
      <c r="F522" s="57" t="str">
        <f>IF(A522="","",IF(AND(A522=1,Schedule!pmtType=1),0,IF(Schedule!roundOpt,ROUND(Schedule!rate*H521,2),Schedule!rate*H521)))</f>
        <v/>
      </c>
      <c r="G522" s="57" t="str">
        <f t="shared" si="7"/>
        <v/>
      </c>
      <c r="H522" s="57" t="str">
        <f t="shared" si="8"/>
        <v/>
      </c>
    </row>
    <row r="523" ht="12.75" customHeight="1">
      <c r="A523" s="53" t="str">
        <f>IF(H522="","",IF(Schedule!roundOpt,IF(OR(A522&gt;=Schedule!nper,ROUND(H522,2)&lt;=0),"",A522+1),IF(OR(A522&gt;=Schedule!nper,H522&lt;=0),"",A522+1)))</f>
        <v/>
      </c>
      <c r="B523" s="54" t="str">
        <f>IF(A523="","",IF(Schedule!periods_per_year=26,IF(A523=1,Schedule!fpdate,B522+14),IF(Schedule!periods_per_year=52,IF(A523=1,Schedule!fpdate,B522+7),IF(Schedule!periods_per_year=24,IF(A523=1,Schedule!fpdate,IF(Schedule!fpdate=EOMONTH(Schedule!fpdate,0),IF(ISODD(A523),EOMONTH(EDATE(Schedule!fpdate,(A523-1)/2),0),EDATE(DATE(YEAR(Schedule!fpdate),MONTH(Schedule!fpdate)+1,15),(A523-1)/2)),IF(DAY(Schedule!fpdate)=15,IF(ISODD(A523),EDATE(Schedule!fpdate,(A523-1)/2),EOMONTH(EDATE(Schedule!fpdate,(A523-1)/2),0)),IF(DAY(Schedule!fpdate)&lt;=14,IF(ISODD(A523),EDATE(Schedule!fpdate,(A523-1)/2),EDATE(MIN(Schedule!fpdate+15,EOMONTH(Schedule!fpdate,0)),(A523-1)/2)),EDATE(IF(ISODD(A523),Schedule!fpdate,Schedule!fpdate-15),A523/2))))),IF(A523=1,Schedule!fpdate,EDATE(Schedule!fpdate,Schedule!months_per_period*(A523-1)))))))</f>
        <v/>
      </c>
      <c r="C523" s="55" t="str">
        <f>IF(A523="","",IF(Schedule!roundOpt,IF(OR(A523=Schedule!nper,Schedule!payment&gt;ROUND((1+Schedule!rate)*H522,2)),ROUND((1+Schedule!rate)*H522,2),Schedule!payment),IF(OR(A523=Schedule!nper,Schedule!payment&gt;(1+Schedule!rate)*H522),(1+Schedule!rate)*H522,Schedule!payment)))</f>
        <v/>
      </c>
      <c r="D523" s="58"/>
      <c r="E523" s="57"/>
      <c r="F523" s="57" t="str">
        <f>IF(A523="","",IF(AND(A523=1,Schedule!pmtType=1),0,IF(Schedule!roundOpt,ROUND(Schedule!rate*H522,2),Schedule!rate*H522)))</f>
        <v/>
      </c>
      <c r="G523" s="57" t="str">
        <f t="shared" si="7"/>
        <v/>
      </c>
      <c r="H523" s="57" t="str">
        <f t="shared" si="8"/>
        <v/>
      </c>
    </row>
    <row r="524" ht="12.75" customHeight="1">
      <c r="A524" s="53" t="str">
        <f>IF(H523="","",IF(Schedule!roundOpt,IF(OR(A523&gt;=Schedule!nper,ROUND(H523,2)&lt;=0),"",A523+1),IF(OR(A523&gt;=Schedule!nper,H523&lt;=0),"",A523+1)))</f>
        <v/>
      </c>
      <c r="B524" s="54" t="str">
        <f>IF(A524="","",IF(Schedule!periods_per_year=26,IF(A524=1,Schedule!fpdate,B523+14),IF(Schedule!periods_per_year=52,IF(A524=1,Schedule!fpdate,B523+7),IF(Schedule!periods_per_year=24,IF(A524=1,Schedule!fpdate,IF(Schedule!fpdate=EOMONTH(Schedule!fpdate,0),IF(ISODD(A524),EOMONTH(EDATE(Schedule!fpdate,(A524-1)/2),0),EDATE(DATE(YEAR(Schedule!fpdate),MONTH(Schedule!fpdate)+1,15),(A524-1)/2)),IF(DAY(Schedule!fpdate)=15,IF(ISODD(A524),EDATE(Schedule!fpdate,(A524-1)/2),EOMONTH(EDATE(Schedule!fpdate,(A524-1)/2),0)),IF(DAY(Schedule!fpdate)&lt;=14,IF(ISODD(A524),EDATE(Schedule!fpdate,(A524-1)/2),EDATE(MIN(Schedule!fpdate+15,EOMONTH(Schedule!fpdate,0)),(A524-1)/2)),EDATE(IF(ISODD(A524),Schedule!fpdate,Schedule!fpdate-15),A524/2))))),IF(A524=1,Schedule!fpdate,EDATE(Schedule!fpdate,Schedule!months_per_period*(A524-1)))))))</f>
        <v/>
      </c>
      <c r="C524" s="55" t="str">
        <f>IF(A524="","",IF(Schedule!roundOpt,IF(OR(A524=Schedule!nper,Schedule!payment&gt;ROUND((1+Schedule!rate)*H523,2)),ROUND((1+Schedule!rate)*H523,2),Schedule!payment),IF(OR(A524=Schedule!nper,Schedule!payment&gt;(1+Schedule!rate)*H523),(1+Schedule!rate)*H523,Schedule!payment)))</f>
        <v/>
      </c>
      <c r="D524" s="58"/>
      <c r="E524" s="57"/>
      <c r="F524" s="57" t="str">
        <f>IF(A524="","",IF(AND(A524=1,Schedule!pmtType=1),0,IF(Schedule!roundOpt,ROUND(Schedule!rate*H523,2),Schedule!rate*H523)))</f>
        <v/>
      </c>
      <c r="G524" s="57" t="str">
        <f t="shared" si="7"/>
        <v/>
      </c>
      <c r="H524" s="57" t="str">
        <f t="shared" si="8"/>
        <v/>
      </c>
    </row>
    <row r="525" ht="12.75" customHeight="1">
      <c r="A525" s="53" t="str">
        <f>IF(H524="","",IF(Schedule!roundOpt,IF(OR(A524&gt;=Schedule!nper,ROUND(H524,2)&lt;=0),"",A524+1),IF(OR(A524&gt;=Schedule!nper,H524&lt;=0),"",A524+1)))</f>
        <v/>
      </c>
      <c r="B525" s="54" t="str">
        <f>IF(A525="","",IF(Schedule!periods_per_year=26,IF(A525=1,Schedule!fpdate,B524+14),IF(Schedule!periods_per_year=52,IF(A525=1,Schedule!fpdate,B524+7),IF(Schedule!periods_per_year=24,IF(A525=1,Schedule!fpdate,IF(Schedule!fpdate=EOMONTH(Schedule!fpdate,0),IF(ISODD(A525),EOMONTH(EDATE(Schedule!fpdate,(A525-1)/2),0),EDATE(DATE(YEAR(Schedule!fpdate),MONTH(Schedule!fpdate)+1,15),(A525-1)/2)),IF(DAY(Schedule!fpdate)=15,IF(ISODD(A525),EDATE(Schedule!fpdate,(A525-1)/2),EOMONTH(EDATE(Schedule!fpdate,(A525-1)/2),0)),IF(DAY(Schedule!fpdate)&lt;=14,IF(ISODD(A525),EDATE(Schedule!fpdate,(A525-1)/2),EDATE(MIN(Schedule!fpdate+15,EOMONTH(Schedule!fpdate,0)),(A525-1)/2)),EDATE(IF(ISODD(A525),Schedule!fpdate,Schedule!fpdate-15),A525/2))))),IF(A525=1,Schedule!fpdate,EDATE(Schedule!fpdate,Schedule!months_per_period*(A525-1)))))))</f>
        <v/>
      </c>
      <c r="C525" s="55" t="str">
        <f>IF(A525="","",IF(Schedule!roundOpt,IF(OR(A525=Schedule!nper,Schedule!payment&gt;ROUND((1+Schedule!rate)*H524,2)),ROUND((1+Schedule!rate)*H524,2),Schedule!payment),IF(OR(A525=Schedule!nper,Schedule!payment&gt;(1+Schedule!rate)*H524),(1+Schedule!rate)*H524,Schedule!payment)))</f>
        <v/>
      </c>
      <c r="D525" s="58"/>
      <c r="E525" s="57"/>
      <c r="F525" s="57" t="str">
        <f>IF(A525="","",IF(AND(A525=1,Schedule!pmtType=1),0,IF(Schedule!roundOpt,ROUND(Schedule!rate*H524,2),Schedule!rate*H524)))</f>
        <v/>
      </c>
      <c r="G525" s="57" t="str">
        <f t="shared" si="7"/>
        <v/>
      </c>
      <c r="H525" s="57" t="str">
        <f t="shared" si="8"/>
        <v/>
      </c>
    </row>
    <row r="526" ht="12.75" customHeight="1">
      <c r="A526" s="53" t="str">
        <f>IF(H525="","",IF(Schedule!roundOpt,IF(OR(A525&gt;=Schedule!nper,ROUND(H525,2)&lt;=0),"",A525+1),IF(OR(A525&gt;=Schedule!nper,H525&lt;=0),"",A525+1)))</f>
        <v/>
      </c>
      <c r="B526" s="54" t="str">
        <f>IF(A526="","",IF(Schedule!periods_per_year=26,IF(A526=1,Schedule!fpdate,B525+14),IF(Schedule!periods_per_year=52,IF(A526=1,Schedule!fpdate,B525+7),IF(Schedule!periods_per_year=24,IF(A526=1,Schedule!fpdate,IF(Schedule!fpdate=EOMONTH(Schedule!fpdate,0),IF(ISODD(A526),EOMONTH(EDATE(Schedule!fpdate,(A526-1)/2),0),EDATE(DATE(YEAR(Schedule!fpdate),MONTH(Schedule!fpdate)+1,15),(A526-1)/2)),IF(DAY(Schedule!fpdate)=15,IF(ISODD(A526),EDATE(Schedule!fpdate,(A526-1)/2),EOMONTH(EDATE(Schedule!fpdate,(A526-1)/2),0)),IF(DAY(Schedule!fpdate)&lt;=14,IF(ISODD(A526),EDATE(Schedule!fpdate,(A526-1)/2),EDATE(MIN(Schedule!fpdate+15,EOMONTH(Schedule!fpdate,0)),(A526-1)/2)),EDATE(IF(ISODD(A526),Schedule!fpdate,Schedule!fpdate-15),A526/2))))),IF(A526=1,Schedule!fpdate,EDATE(Schedule!fpdate,Schedule!months_per_period*(A526-1)))))))</f>
        <v/>
      </c>
      <c r="C526" s="55" t="str">
        <f>IF(A526="","",IF(Schedule!roundOpt,IF(OR(A526=Schedule!nper,Schedule!payment&gt;ROUND((1+Schedule!rate)*H525,2)),ROUND((1+Schedule!rate)*H525,2),Schedule!payment),IF(OR(A526=Schedule!nper,Schedule!payment&gt;(1+Schedule!rate)*H525),(1+Schedule!rate)*H525,Schedule!payment)))</f>
        <v/>
      </c>
      <c r="D526" s="58"/>
      <c r="E526" s="57"/>
      <c r="F526" s="57" t="str">
        <f>IF(A526="","",IF(AND(A526=1,Schedule!pmtType=1),0,IF(Schedule!roundOpt,ROUND(Schedule!rate*H525,2),Schedule!rate*H525)))</f>
        <v/>
      </c>
      <c r="G526" s="57" t="str">
        <f t="shared" si="7"/>
        <v/>
      </c>
      <c r="H526" s="57" t="str">
        <f t="shared" si="8"/>
        <v/>
      </c>
    </row>
    <row r="527" ht="12.75" customHeight="1">
      <c r="A527" s="53" t="str">
        <f>IF(H526="","",IF(Schedule!roundOpt,IF(OR(A526&gt;=Schedule!nper,ROUND(H526,2)&lt;=0),"",A526+1),IF(OR(A526&gt;=Schedule!nper,H526&lt;=0),"",A526+1)))</f>
        <v/>
      </c>
      <c r="B527" s="54" t="str">
        <f>IF(A527="","",IF(Schedule!periods_per_year=26,IF(A527=1,Schedule!fpdate,B526+14),IF(Schedule!periods_per_year=52,IF(A527=1,Schedule!fpdate,B526+7),IF(Schedule!periods_per_year=24,IF(A527=1,Schedule!fpdate,IF(Schedule!fpdate=EOMONTH(Schedule!fpdate,0),IF(ISODD(A527),EOMONTH(EDATE(Schedule!fpdate,(A527-1)/2),0),EDATE(DATE(YEAR(Schedule!fpdate),MONTH(Schedule!fpdate)+1,15),(A527-1)/2)),IF(DAY(Schedule!fpdate)=15,IF(ISODD(A527),EDATE(Schedule!fpdate,(A527-1)/2),EOMONTH(EDATE(Schedule!fpdate,(A527-1)/2),0)),IF(DAY(Schedule!fpdate)&lt;=14,IF(ISODD(A527),EDATE(Schedule!fpdate,(A527-1)/2),EDATE(MIN(Schedule!fpdate+15,EOMONTH(Schedule!fpdate,0)),(A527-1)/2)),EDATE(IF(ISODD(A527),Schedule!fpdate,Schedule!fpdate-15),A527/2))))),IF(A527=1,Schedule!fpdate,EDATE(Schedule!fpdate,Schedule!months_per_period*(A527-1)))))))</f>
        <v/>
      </c>
      <c r="C527" s="55" t="str">
        <f>IF(A527="","",IF(Schedule!roundOpt,IF(OR(A527=Schedule!nper,Schedule!payment&gt;ROUND((1+Schedule!rate)*H526,2)),ROUND((1+Schedule!rate)*H526,2),Schedule!payment),IF(OR(A527=Schedule!nper,Schedule!payment&gt;(1+Schedule!rate)*H526),(1+Schedule!rate)*H526,Schedule!payment)))</f>
        <v/>
      </c>
      <c r="D527" s="58"/>
      <c r="E527" s="57"/>
      <c r="F527" s="57" t="str">
        <f>IF(A527="","",IF(AND(A527=1,Schedule!pmtType=1),0,IF(Schedule!roundOpt,ROUND(Schedule!rate*H526,2),Schedule!rate*H526)))</f>
        <v/>
      </c>
      <c r="G527" s="57" t="str">
        <f t="shared" si="7"/>
        <v/>
      </c>
      <c r="H527" s="57" t="str">
        <f t="shared" si="8"/>
        <v/>
      </c>
    </row>
    <row r="528" ht="12.75" customHeight="1">
      <c r="A528" s="53" t="str">
        <f>IF(H527="","",IF(Schedule!roundOpt,IF(OR(A527&gt;=Schedule!nper,ROUND(H527,2)&lt;=0),"",A527+1),IF(OR(A527&gt;=Schedule!nper,H527&lt;=0),"",A527+1)))</f>
        <v/>
      </c>
      <c r="B528" s="54" t="str">
        <f>IF(A528="","",IF(Schedule!periods_per_year=26,IF(A528=1,Schedule!fpdate,B527+14),IF(Schedule!periods_per_year=52,IF(A528=1,Schedule!fpdate,B527+7),IF(Schedule!periods_per_year=24,IF(A528=1,Schedule!fpdate,IF(Schedule!fpdate=EOMONTH(Schedule!fpdate,0),IF(ISODD(A528),EOMONTH(EDATE(Schedule!fpdate,(A528-1)/2),0),EDATE(DATE(YEAR(Schedule!fpdate),MONTH(Schedule!fpdate)+1,15),(A528-1)/2)),IF(DAY(Schedule!fpdate)=15,IF(ISODD(A528),EDATE(Schedule!fpdate,(A528-1)/2),EOMONTH(EDATE(Schedule!fpdate,(A528-1)/2),0)),IF(DAY(Schedule!fpdate)&lt;=14,IF(ISODD(A528),EDATE(Schedule!fpdate,(A528-1)/2),EDATE(MIN(Schedule!fpdate+15,EOMONTH(Schedule!fpdate,0)),(A528-1)/2)),EDATE(IF(ISODD(A528),Schedule!fpdate,Schedule!fpdate-15),A528/2))))),IF(A528=1,Schedule!fpdate,EDATE(Schedule!fpdate,Schedule!months_per_period*(A528-1)))))))</f>
        <v/>
      </c>
      <c r="C528" s="55" t="str">
        <f>IF(A528="","",IF(Schedule!roundOpt,IF(OR(A528=Schedule!nper,Schedule!payment&gt;ROUND((1+Schedule!rate)*H527,2)),ROUND((1+Schedule!rate)*H527,2),Schedule!payment),IF(OR(A528=Schedule!nper,Schedule!payment&gt;(1+Schedule!rate)*H527),(1+Schedule!rate)*H527,Schedule!payment)))</f>
        <v/>
      </c>
      <c r="D528" s="58"/>
      <c r="E528" s="57"/>
      <c r="F528" s="57" t="str">
        <f>IF(A528="","",IF(AND(A528=1,Schedule!pmtType=1),0,IF(Schedule!roundOpt,ROUND(Schedule!rate*H527,2),Schedule!rate*H527)))</f>
        <v/>
      </c>
      <c r="G528" s="57" t="str">
        <f t="shared" si="7"/>
        <v/>
      </c>
      <c r="H528" s="57" t="str">
        <f t="shared" si="8"/>
        <v/>
      </c>
    </row>
    <row r="529" ht="12.75" customHeight="1">
      <c r="A529" s="53" t="str">
        <f>IF(H528="","",IF(Schedule!roundOpt,IF(OR(A528&gt;=Schedule!nper,ROUND(H528,2)&lt;=0),"",A528+1),IF(OR(A528&gt;=Schedule!nper,H528&lt;=0),"",A528+1)))</f>
        <v/>
      </c>
      <c r="B529" s="54" t="str">
        <f>IF(A529="","",IF(Schedule!periods_per_year=26,IF(A529=1,Schedule!fpdate,B528+14),IF(Schedule!periods_per_year=52,IF(A529=1,Schedule!fpdate,B528+7),IF(Schedule!periods_per_year=24,IF(A529=1,Schedule!fpdate,IF(Schedule!fpdate=EOMONTH(Schedule!fpdate,0),IF(ISODD(A529),EOMONTH(EDATE(Schedule!fpdate,(A529-1)/2),0),EDATE(DATE(YEAR(Schedule!fpdate),MONTH(Schedule!fpdate)+1,15),(A529-1)/2)),IF(DAY(Schedule!fpdate)=15,IF(ISODD(A529),EDATE(Schedule!fpdate,(A529-1)/2),EOMONTH(EDATE(Schedule!fpdate,(A529-1)/2),0)),IF(DAY(Schedule!fpdate)&lt;=14,IF(ISODD(A529),EDATE(Schedule!fpdate,(A529-1)/2),EDATE(MIN(Schedule!fpdate+15,EOMONTH(Schedule!fpdate,0)),(A529-1)/2)),EDATE(IF(ISODD(A529),Schedule!fpdate,Schedule!fpdate-15),A529/2))))),IF(A529=1,Schedule!fpdate,EDATE(Schedule!fpdate,Schedule!months_per_period*(A529-1)))))))</f>
        <v/>
      </c>
      <c r="C529" s="55" t="str">
        <f>IF(A529="","",IF(Schedule!roundOpt,IF(OR(A529=Schedule!nper,Schedule!payment&gt;ROUND((1+Schedule!rate)*H528,2)),ROUND((1+Schedule!rate)*H528,2),Schedule!payment),IF(OR(A529=Schedule!nper,Schedule!payment&gt;(1+Schedule!rate)*H528),(1+Schedule!rate)*H528,Schedule!payment)))</f>
        <v/>
      </c>
      <c r="D529" s="58"/>
      <c r="E529" s="57"/>
      <c r="F529" s="57" t="str">
        <f>IF(A529="","",IF(AND(A529=1,Schedule!pmtType=1),0,IF(Schedule!roundOpt,ROUND(Schedule!rate*H528,2),Schedule!rate*H528)))</f>
        <v/>
      </c>
      <c r="G529" s="57" t="str">
        <f t="shared" si="7"/>
        <v/>
      </c>
      <c r="H529" s="57" t="str">
        <f t="shared" si="8"/>
        <v/>
      </c>
    </row>
    <row r="530" ht="12.75" customHeight="1">
      <c r="A530" s="53" t="str">
        <f>IF(H529="","",IF(Schedule!roundOpt,IF(OR(A529&gt;=Schedule!nper,ROUND(H529,2)&lt;=0),"",A529+1),IF(OR(A529&gt;=Schedule!nper,H529&lt;=0),"",A529+1)))</f>
        <v/>
      </c>
      <c r="B530" s="54" t="str">
        <f>IF(A530="","",IF(Schedule!periods_per_year=26,IF(A530=1,Schedule!fpdate,B529+14),IF(Schedule!periods_per_year=52,IF(A530=1,Schedule!fpdate,B529+7),IF(Schedule!periods_per_year=24,IF(A530=1,Schedule!fpdate,IF(Schedule!fpdate=EOMONTH(Schedule!fpdate,0),IF(ISODD(A530),EOMONTH(EDATE(Schedule!fpdate,(A530-1)/2),0),EDATE(DATE(YEAR(Schedule!fpdate),MONTH(Schedule!fpdate)+1,15),(A530-1)/2)),IF(DAY(Schedule!fpdate)=15,IF(ISODD(A530),EDATE(Schedule!fpdate,(A530-1)/2),EOMONTH(EDATE(Schedule!fpdate,(A530-1)/2),0)),IF(DAY(Schedule!fpdate)&lt;=14,IF(ISODD(A530),EDATE(Schedule!fpdate,(A530-1)/2),EDATE(MIN(Schedule!fpdate+15,EOMONTH(Schedule!fpdate,0)),(A530-1)/2)),EDATE(IF(ISODD(A530),Schedule!fpdate,Schedule!fpdate-15),A530/2))))),IF(A530=1,Schedule!fpdate,EDATE(Schedule!fpdate,Schedule!months_per_period*(A530-1)))))))</f>
        <v/>
      </c>
      <c r="C530" s="55" t="str">
        <f>IF(A530="","",IF(Schedule!roundOpt,IF(OR(A530=Schedule!nper,Schedule!payment&gt;ROUND((1+Schedule!rate)*H529,2)),ROUND((1+Schedule!rate)*H529,2),Schedule!payment),IF(OR(A530=Schedule!nper,Schedule!payment&gt;(1+Schedule!rate)*H529),(1+Schedule!rate)*H529,Schedule!payment)))</f>
        <v/>
      </c>
      <c r="D530" s="58"/>
      <c r="E530" s="57"/>
      <c r="F530" s="57" t="str">
        <f>IF(A530="","",IF(AND(A530=1,Schedule!pmtType=1),0,IF(Schedule!roundOpt,ROUND(Schedule!rate*H529,2),Schedule!rate*H529)))</f>
        <v/>
      </c>
      <c r="G530" s="57" t="str">
        <f t="shared" si="7"/>
        <v/>
      </c>
      <c r="H530" s="57" t="str">
        <f t="shared" si="8"/>
        <v/>
      </c>
    </row>
    <row r="531" ht="12.75" customHeight="1">
      <c r="A531" s="53" t="str">
        <f>IF(H530="","",IF(Schedule!roundOpt,IF(OR(A530&gt;=Schedule!nper,ROUND(H530,2)&lt;=0),"",A530+1),IF(OR(A530&gt;=Schedule!nper,H530&lt;=0),"",A530+1)))</f>
        <v/>
      </c>
      <c r="B531" s="54" t="str">
        <f>IF(A531="","",IF(Schedule!periods_per_year=26,IF(A531=1,Schedule!fpdate,B530+14),IF(Schedule!periods_per_year=52,IF(A531=1,Schedule!fpdate,B530+7),IF(Schedule!periods_per_year=24,IF(A531=1,Schedule!fpdate,IF(Schedule!fpdate=EOMONTH(Schedule!fpdate,0),IF(ISODD(A531),EOMONTH(EDATE(Schedule!fpdate,(A531-1)/2),0),EDATE(DATE(YEAR(Schedule!fpdate),MONTH(Schedule!fpdate)+1,15),(A531-1)/2)),IF(DAY(Schedule!fpdate)=15,IF(ISODD(A531),EDATE(Schedule!fpdate,(A531-1)/2),EOMONTH(EDATE(Schedule!fpdate,(A531-1)/2),0)),IF(DAY(Schedule!fpdate)&lt;=14,IF(ISODD(A531),EDATE(Schedule!fpdate,(A531-1)/2),EDATE(MIN(Schedule!fpdate+15,EOMONTH(Schedule!fpdate,0)),(A531-1)/2)),EDATE(IF(ISODD(A531),Schedule!fpdate,Schedule!fpdate-15),A531/2))))),IF(A531=1,Schedule!fpdate,EDATE(Schedule!fpdate,Schedule!months_per_period*(A531-1)))))))</f>
        <v/>
      </c>
      <c r="C531" s="55" t="str">
        <f>IF(A531="","",IF(Schedule!roundOpt,IF(OR(A531=Schedule!nper,Schedule!payment&gt;ROUND((1+Schedule!rate)*H530,2)),ROUND((1+Schedule!rate)*H530,2),Schedule!payment),IF(OR(A531=Schedule!nper,Schedule!payment&gt;(1+Schedule!rate)*H530),(1+Schedule!rate)*H530,Schedule!payment)))</f>
        <v/>
      </c>
      <c r="D531" s="58"/>
      <c r="E531" s="57"/>
      <c r="F531" s="57" t="str">
        <f>IF(A531="","",IF(AND(A531=1,Schedule!pmtType=1),0,IF(Schedule!roundOpt,ROUND(Schedule!rate*H530,2),Schedule!rate*H530)))</f>
        <v/>
      </c>
      <c r="G531" s="57" t="str">
        <f t="shared" si="7"/>
        <v/>
      </c>
      <c r="H531" s="57" t="str">
        <f t="shared" si="8"/>
        <v/>
      </c>
    </row>
    <row r="532" ht="12.75" customHeight="1">
      <c r="A532" s="53" t="str">
        <f>IF(H531="","",IF(Schedule!roundOpt,IF(OR(A531&gt;=Schedule!nper,ROUND(H531,2)&lt;=0),"",A531+1),IF(OR(A531&gt;=Schedule!nper,H531&lt;=0),"",A531+1)))</f>
        <v/>
      </c>
      <c r="B532" s="54" t="str">
        <f>IF(A532="","",IF(Schedule!periods_per_year=26,IF(A532=1,Schedule!fpdate,B531+14),IF(Schedule!periods_per_year=52,IF(A532=1,Schedule!fpdate,B531+7),IF(Schedule!periods_per_year=24,IF(A532=1,Schedule!fpdate,IF(Schedule!fpdate=EOMONTH(Schedule!fpdate,0),IF(ISODD(A532),EOMONTH(EDATE(Schedule!fpdate,(A532-1)/2),0),EDATE(DATE(YEAR(Schedule!fpdate),MONTH(Schedule!fpdate)+1,15),(A532-1)/2)),IF(DAY(Schedule!fpdate)=15,IF(ISODD(A532),EDATE(Schedule!fpdate,(A532-1)/2),EOMONTH(EDATE(Schedule!fpdate,(A532-1)/2),0)),IF(DAY(Schedule!fpdate)&lt;=14,IF(ISODD(A532),EDATE(Schedule!fpdate,(A532-1)/2),EDATE(MIN(Schedule!fpdate+15,EOMONTH(Schedule!fpdate,0)),(A532-1)/2)),EDATE(IF(ISODD(A532),Schedule!fpdate,Schedule!fpdate-15),A532/2))))),IF(A532=1,Schedule!fpdate,EDATE(Schedule!fpdate,Schedule!months_per_period*(A532-1)))))))</f>
        <v/>
      </c>
      <c r="C532" s="55" t="str">
        <f>IF(A532="","",IF(Schedule!roundOpt,IF(OR(A532=Schedule!nper,Schedule!payment&gt;ROUND((1+Schedule!rate)*H531,2)),ROUND((1+Schedule!rate)*H531,2),Schedule!payment),IF(OR(A532=Schedule!nper,Schedule!payment&gt;(1+Schedule!rate)*H531),(1+Schedule!rate)*H531,Schedule!payment)))</f>
        <v/>
      </c>
      <c r="D532" s="58"/>
      <c r="E532" s="57"/>
      <c r="F532" s="57" t="str">
        <f>IF(A532="","",IF(AND(A532=1,Schedule!pmtType=1),0,IF(Schedule!roundOpt,ROUND(Schedule!rate*H531,2),Schedule!rate*H531)))</f>
        <v/>
      </c>
      <c r="G532" s="57" t="str">
        <f t="shared" si="7"/>
        <v/>
      </c>
      <c r="H532" s="57" t="str">
        <f t="shared" si="8"/>
        <v/>
      </c>
    </row>
    <row r="533" ht="12.75" customHeight="1">
      <c r="A533" s="53" t="str">
        <f>IF(H532="","",IF(Schedule!roundOpt,IF(OR(A532&gt;=Schedule!nper,ROUND(H532,2)&lt;=0),"",A532+1),IF(OR(A532&gt;=Schedule!nper,H532&lt;=0),"",A532+1)))</f>
        <v/>
      </c>
      <c r="B533" s="54" t="str">
        <f>IF(A533="","",IF(Schedule!periods_per_year=26,IF(A533=1,Schedule!fpdate,B532+14),IF(Schedule!periods_per_year=52,IF(A533=1,Schedule!fpdate,B532+7),IF(Schedule!periods_per_year=24,IF(A533=1,Schedule!fpdate,IF(Schedule!fpdate=EOMONTH(Schedule!fpdate,0),IF(ISODD(A533),EOMONTH(EDATE(Schedule!fpdate,(A533-1)/2),0),EDATE(DATE(YEAR(Schedule!fpdate),MONTH(Schedule!fpdate)+1,15),(A533-1)/2)),IF(DAY(Schedule!fpdate)=15,IF(ISODD(A533),EDATE(Schedule!fpdate,(A533-1)/2),EOMONTH(EDATE(Schedule!fpdate,(A533-1)/2),0)),IF(DAY(Schedule!fpdate)&lt;=14,IF(ISODD(A533),EDATE(Schedule!fpdate,(A533-1)/2),EDATE(MIN(Schedule!fpdate+15,EOMONTH(Schedule!fpdate,0)),(A533-1)/2)),EDATE(IF(ISODD(A533),Schedule!fpdate,Schedule!fpdate-15),A533/2))))),IF(A533=1,Schedule!fpdate,EDATE(Schedule!fpdate,Schedule!months_per_period*(A533-1)))))))</f>
        <v/>
      </c>
      <c r="C533" s="55" t="str">
        <f>IF(A533="","",IF(Schedule!roundOpt,IF(OR(A533=Schedule!nper,Schedule!payment&gt;ROUND((1+Schedule!rate)*H532,2)),ROUND((1+Schedule!rate)*H532,2),Schedule!payment),IF(OR(A533=Schedule!nper,Schedule!payment&gt;(1+Schedule!rate)*H532),(1+Schedule!rate)*H532,Schedule!payment)))</f>
        <v/>
      </c>
      <c r="D533" s="58"/>
      <c r="E533" s="57"/>
      <c r="F533" s="57" t="str">
        <f>IF(A533="","",IF(AND(A533=1,Schedule!pmtType=1),0,IF(Schedule!roundOpt,ROUND(Schedule!rate*H532,2),Schedule!rate*H532)))</f>
        <v/>
      </c>
      <c r="G533" s="57" t="str">
        <f t="shared" si="7"/>
        <v/>
      </c>
      <c r="H533" s="57" t="str">
        <f t="shared" si="8"/>
        <v/>
      </c>
    </row>
    <row r="534" ht="12.75" customHeight="1">
      <c r="A534" s="53" t="str">
        <f>IF(H533="","",IF(Schedule!roundOpt,IF(OR(A533&gt;=Schedule!nper,ROUND(H533,2)&lt;=0),"",A533+1),IF(OR(A533&gt;=Schedule!nper,H533&lt;=0),"",A533+1)))</f>
        <v/>
      </c>
      <c r="B534" s="54" t="str">
        <f>IF(A534="","",IF(Schedule!periods_per_year=26,IF(A534=1,Schedule!fpdate,B533+14),IF(Schedule!periods_per_year=52,IF(A534=1,Schedule!fpdate,B533+7),IF(Schedule!periods_per_year=24,IF(A534=1,Schedule!fpdate,IF(Schedule!fpdate=EOMONTH(Schedule!fpdate,0),IF(ISODD(A534),EOMONTH(EDATE(Schedule!fpdate,(A534-1)/2),0),EDATE(DATE(YEAR(Schedule!fpdate),MONTH(Schedule!fpdate)+1,15),(A534-1)/2)),IF(DAY(Schedule!fpdate)=15,IF(ISODD(A534),EDATE(Schedule!fpdate,(A534-1)/2),EOMONTH(EDATE(Schedule!fpdate,(A534-1)/2),0)),IF(DAY(Schedule!fpdate)&lt;=14,IF(ISODD(A534),EDATE(Schedule!fpdate,(A534-1)/2),EDATE(MIN(Schedule!fpdate+15,EOMONTH(Schedule!fpdate,0)),(A534-1)/2)),EDATE(IF(ISODD(A534),Schedule!fpdate,Schedule!fpdate-15),A534/2))))),IF(A534=1,Schedule!fpdate,EDATE(Schedule!fpdate,Schedule!months_per_period*(A534-1)))))))</f>
        <v/>
      </c>
      <c r="C534" s="55" t="str">
        <f>IF(A534="","",IF(Schedule!roundOpt,IF(OR(A534=Schedule!nper,Schedule!payment&gt;ROUND((1+Schedule!rate)*H533,2)),ROUND((1+Schedule!rate)*H533,2),Schedule!payment),IF(OR(A534=Schedule!nper,Schedule!payment&gt;(1+Schedule!rate)*H533),(1+Schedule!rate)*H533,Schedule!payment)))</f>
        <v/>
      </c>
      <c r="D534" s="58"/>
      <c r="E534" s="57"/>
      <c r="F534" s="57" t="str">
        <f>IF(A534="","",IF(AND(A534=1,Schedule!pmtType=1),0,IF(Schedule!roundOpt,ROUND(Schedule!rate*H533,2),Schedule!rate*H533)))</f>
        <v/>
      </c>
      <c r="G534" s="57" t="str">
        <f t="shared" si="7"/>
        <v/>
      </c>
      <c r="H534" s="57" t="str">
        <f t="shared" si="8"/>
        <v/>
      </c>
    </row>
    <row r="535" ht="12.75" customHeight="1">
      <c r="A535" s="53" t="str">
        <f>IF(H534="","",IF(Schedule!roundOpt,IF(OR(A534&gt;=Schedule!nper,ROUND(H534,2)&lt;=0),"",A534+1),IF(OR(A534&gt;=Schedule!nper,H534&lt;=0),"",A534+1)))</f>
        <v/>
      </c>
      <c r="B535" s="54" t="str">
        <f>IF(A535="","",IF(Schedule!periods_per_year=26,IF(A535=1,Schedule!fpdate,B534+14),IF(Schedule!periods_per_year=52,IF(A535=1,Schedule!fpdate,B534+7),IF(Schedule!periods_per_year=24,IF(A535=1,Schedule!fpdate,IF(Schedule!fpdate=EOMONTH(Schedule!fpdate,0),IF(ISODD(A535),EOMONTH(EDATE(Schedule!fpdate,(A535-1)/2),0),EDATE(DATE(YEAR(Schedule!fpdate),MONTH(Schedule!fpdate)+1,15),(A535-1)/2)),IF(DAY(Schedule!fpdate)=15,IF(ISODD(A535),EDATE(Schedule!fpdate,(A535-1)/2),EOMONTH(EDATE(Schedule!fpdate,(A535-1)/2),0)),IF(DAY(Schedule!fpdate)&lt;=14,IF(ISODD(A535),EDATE(Schedule!fpdate,(A535-1)/2),EDATE(MIN(Schedule!fpdate+15,EOMONTH(Schedule!fpdate,0)),(A535-1)/2)),EDATE(IF(ISODD(A535),Schedule!fpdate,Schedule!fpdate-15),A535/2))))),IF(A535=1,Schedule!fpdate,EDATE(Schedule!fpdate,Schedule!months_per_period*(A535-1)))))))</f>
        <v/>
      </c>
      <c r="C535" s="55" t="str">
        <f>IF(A535="","",IF(Schedule!roundOpt,IF(OR(A535=Schedule!nper,Schedule!payment&gt;ROUND((1+Schedule!rate)*H534,2)),ROUND((1+Schedule!rate)*H534,2),Schedule!payment),IF(OR(A535=Schedule!nper,Schedule!payment&gt;(1+Schedule!rate)*H534),(1+Schedule!rate)*H534,Schedule!payment)))</f>
        <v/>
      </c>
      <c r="D535" s="58"/>
      <c r="E535" s="57"/>
      <c r="F535" s="57" t="str">
        <f>IF(A535="","",IF(AND(A535=1,Schedule!pmtType=1),0,IF(Schedule!roundOpt,ROUND(Schedule!rate*H534,2),Schedule!rate*H534)))</f>
        <v/>
      </c>
      <c r="G535" s="57" t="str">
        <f t="shared" si="7"/>
        <v/>
      </c>
      <c r="H535" s="57" t="str">
        <f t="shared" si="8"/>
        <v/>
      </c>
    </row>
    <row r="536" ht="12.75" customHeight="1">
      <c r="A536" s="53" t="str">
        <f>IF(H535="","",IF(Schedule!roundOpt,IF(OR(A535&gt;=Schedule!nper,ROUND(H535,2)&lt;=0),"",A535+1),IF(OR(A535&gt;=Schedule!nper,H535&lt;=0),"",A535+1)))</f>
        <v/>
      </c>
      <c r="B536" s="54" t="str">
        <f>IF(A536="","",IF(Schedule!periods_per_year=26,IF(A536=1,Schedule!fpdate,B535+14),IF(Schedule!periods_per_year=52,IF(A536=1,Schedule!fpdate,B535+7),IF(Schedule!periods_per_year=24,IF(A536=1,Schedule!fpdate,IF(Schedule!fpdate=EOMONTH(Schedule!fpdate,0),IF(ISODD(A536),EOMONTH(EDATE(Schedule!fpdate,(A536-1)/2),0),EDATE(DATE(YEAR(Schedule!fpdate),MONTH(Schedule!fpdate)+1,15),(A536-1)/2)),IF(DAY(Schedule!fpdate)=15,IF(ISODD(A536),EDATE(Schedule!fpdate,(A536-1)/2),EOMONTH(EDATE(Schedule!fpdate,(A536-1)/2),0)),IF(DAY(Schedule!fpdate)&lt;=14,IF(ISODD(A536),EDATE(Schedule!fpdate,(A536-1)/2),EDATE(MIN(Schedule!fpdate+15,EOMONTH(Schedule!fpdate,0)),(A536-1)/2)),EDATE(IF(ISODD(A536),Schedule!fpdate,Schedule!fpdate-15),A536/2))))),IF(A536=1,Schedule!fpdate,EDATE(Schedule!fpdate,Schedule!months_per_period*(A536-1)))))))</f>
        <v/>
      </c>
      <c r="C536" s="55" t="str">
        <f>IF(A536="","",IF(Schedule!roundOpt,IF(OR(A536=Schedule!nper,Schedule!payment&gt;ROUND((1+Schedule!rate)*H535,2)),ROUND((1+Schedule!rate)*H535,2),Schedule!payment),IF(OR(A536=Schedule!nper,Schedule!payment&gt;(1+Schedule!rate)*H535),(1+Schedule!rate)*H535,Schedule!payment)))</f>
        <v/>
      </c>
      <c r="D536" s="58"/>
      <c r="E536" s="57"/>
      <c r="F536" s="57" t="str">
        <f>IF(A536="","",IF(AND(A536=1,Schedule!pmtType=1),0,IF(Schedule!roundOpt,ROUND(Schedule!rate*H535,2),Schedule!rate*H535)))</f>
        <v/>
      </c>
      <c r="G536" s="57" t="str">
        <f t="shared" si="7"/>
        <v/>
      </c>
      <c r="H536" s="57" t="str">
        <f t="shared" si="8"/>
        <v/>
      </c>
    </row>
    <row r="537" ht="12.75" customHeight="1">
      <c r="A537" s="53" t="str">
        <f>IF(H536="","",IF(Schedule!roundOpt,IF(OR(A536&gt;=Schedule!nper,ROUND(H536,2)&lt;=0),"",A536+1),IF(OR(A536&gt;=Schedule!nper,H536&lt;=0),"",A536+1)))</f>
        <v/>
      </c>
      <c r="B537" s="54" t="str">
        <f>IF(A537="","",IF(Schedule!periods_per_year=26,IF(A537=1,Schedule!fpdate,B536+14),IF(Schedule!periods_per_year=52,IF(A537=1,Schedule!fpdate,B536+7),IF(Schedule!periods_per_year=24,IF(A537=1,Schedule!fpdate,IF(Schedule!fpdate=EOMONTH(Schedule!fpdate,0),IF(ISODD(A537),EOMONTH(EDATE(Schedule!fpdate,(A537-1)/2),0),EDATE(DATE(YEAR(Schedule!fpdate),MONTH(Schedule!fpdate)+1,15),(A537-1)/2)),IF(DAY(Schedule!fpdate)=15,IF(ISODD(A537),EDATE(Schedule!fpdate,(A537-1)/2),EOMONTH(EDATE(Schedule!fpdate,(A537-1)/2),0)),IF(DAY(Schedule!fpdate)&lt;=14,IF(ISODD(A537),EDATE(Schedule!fpdate,(A537-1)/2),EDATE(MIN(Schedule!fpdate+15,EOMONTH(Schedule!fpdate,0)),(A537-1)/2)),EDATE(IF(ISODD(A537),Schedule!fpdate,Schedule!fpdate-15),A537/2))))),IF(A537=1,Schedule!fpdate,EDATE(Schedule!fpdate,Schedule!months_per_period*(A537-1)))))))</f>
        <v/>
      </c>
      <c r="C537" s="55" t="str">
        <f>IF(A537="","",IF(Schedule!roundOpt,IF(OR(A537=Schedule!nper,Schedule!payment&gt;ROUND((1+Schedule!rate)*H536,2)),ROUND((1+Schedule!rate)*H536,2),Schedule!payment),IF(OR(A537=Schedule!nper,Schedule!payment&gt;(1+Schedule!rate)*H536),(1+Schedule!rate)*H536,Schedule!payment)))</f>
        <v/>
      </c>
      <c r="D537" s="58"/>
      <c r="E537" s="57"/>
      <c r="F537" s="57" t="str">
        <f>IF(A537="","",IF(AND(A537=1,Schedule!pmtType=1),0,IF(Schedule!roundOpt,ROUND(Schedule!rate*H536,2),Schedule!rate*H536)))</f>
        <v/>
      </c>
      <c r="G537" s="57" t="str">
        <f t="shared" si="7"/>
        <v/>
      </c>
      <c r="H537" s="57" t="str">
        <f t="shared" si="8"/>
        <v/>
      </c>
    </row>
    <row r="538" ht="12.75" customHeight="1">
      <c r="A538" s="53" t="str">
        <f>IF(H537="","",IF(Schedule!roundOpt,IF(OR(A537&gt;=Schedule!nper,ROUND(H537,2)&lt;=0),"",A537+1),IF(OR(A537&gt;=Schedule!nper,H537&lt;=0),"",A537+1)))</f>
        <v/>
      </c>
      <c r="B538" s="54" t="str">
        <f>IF(A538="","",IF(Schedule!periods_per_year=26,IF(A538=1,Schedule!fpdate,B537+14),IF(Schedule!periods_per_year=52,IF(A538=1,Schedule!fpdate,B537+7),IF(Schedule!periods_per_year=24,IF(A538=1,Schedule!fpdate,IF(Schedule!fpdate=EOMONTH(Schedule!fpdate,0),IF(ISODD(A538),EOMONTH(EDATE(Schedule!fpdate,(A538-1)/2),0),EDATE(DATE(YEAR(Schedule!fpdate),MONTH(Schedule!fpdate)+1,15),(A538-1)/2)),IF(DAY(Schedule!fpdate)=15,IF(ISODD(A538),EDATE(Schedule!fpdate,(A538-1)/2),EOMONTH(EDATE(Schedule!fpdate,(A538-1)/2),0)),IF(DAY(Schedule!fpdate)&lt;=14,IF(ISODD(A538),EDATE(Schedule!fpdate,(A538-1)/2),EDATE(MIN(Schedule!fpdate+15,EOMONTH(Schedule!fpdate,0)),(A538-1)/2)),EDATE(IF(ISODD(A538),Schedule!fpdate,Schedule!fpdate-15),A538/2))))),IF(A538=1,Schedule!fpdate,EDATE(Schedule!fpdate,Schedule!months_per_period*(A538-1)))))))</f>
        <v/>
      </c>
      <c r="C538" s="55" t="str">
        <f>IF(A538="","",IF(Schedule!roundOpt,IF(OR(A538=Schedule!nper,Schedule!payment&gt;ROUND((1+Schedule!rate)*H537,2)),ROUND((1+Schedule!rate)*H537,2),Schedule!payment),IF(OR(A538=Schedule!nper,Schedule!payment&gt;(1+Schedule!rate)*H537),(1+Schedule!rate)*H537,Schedule!payment)))</f>
        <v/>
      </c>
      <c r="D538" s="58"/>
      <c r="E538" s="57"/>
      <c r="F538" s="57" t="str">
        <f>IF(A538="","",IF(AND(A538=1,Schedule!pmtType=1),0,IF(Schedule!roundOpt,ROUND(Schedule!rate*H537,2),Schedule!rate*H537)))</f>
        <v/>
      </c>
      <c r="G538" s="57" t="str">
        <f t="shared" si="7"/>
        <v/>
      </c>
      <c r="H538" s="57" t="str">
        <f t="shared" si="8"/>
        <v/>
      </c>
    </row>
    <row r="539" ht="12.75" customHeight="1">
      <c r="A539" s="53" t="str">
        <f>IF(H538="","",IF(Schedule!roundOpt,IF(OR(A538&gt;=Schedule!nper,ROUND(H538,2)&lt;=0),"",A538+1),IF(OR(A538&gt;=Schedule!nper,H538&lt;=0),"",A538+1)))</f>
        <v/>
      </c>
      <c r="B539" s="54" t="str">
        <f>IF(A539="","",IF(Schedule!periods_per_year=26,IF(A539=1,Schedule!fpdate,B538+14),IF(Schedule!periods_per_year=52,IF(A539=1,Schedule!fpdate,B538+7),IF(Schedule!periods_per_year=24,IF(A539=1,Schedule!fpdate,IF(Schedule!fpdate=EOMONTH(Schedule!fpdate,0),IF(ISODD(A539),EOMONTH(EDATE(Schedule!fpdate,(A539-1)/2),0),EDATE(DATE(YEAR(Schedule!fpdate),MONTH(Schedule!fpdate)+1,15),(A539-1)/2)),IF(DAY(Schedule!fpdate)=15,IF(ISODD(A539),EDATE(Schedule!fpdate,(A539-1)/2),EOMONTH(EDATE(Schedule!fpdate,(A539-1)/2),0)),IF(DAY(Schedule!fpdate)&lt;=14,IF(ISODD(A539),EDATE(Schedule!fpdate,(A539-1)/2),EDATE(MIN(Schedule!fpdate+15,EOMONTH(Schedule!fpdate,0)),(A539-1)/2)),EDATE(IF(ISODD(A539),Schedule!fpdate,Schedule!fpdate-15),A539/2))))),IF(A539=1,Schedule!fpdate,EDATE(Schedule!fpdate,Schedule!months_per_period*(A539-1)))))))</f>
        <v/>
      </c>
      <c r="C539" s="55" t="str">
        <f>IF(A539="","",IF(Schedule!roundOpt,IF(OR(A539=Schedule!nper,Schedule!payment&gt;ROUND((1+Schedule!rate)*H538,2)),ROUND((1+Schedule!rate)*H538,2),Schedule!payment),IF(OR(A539=Schedule!nper,Schedule!payment&gt;(1+Schedule!rate)*H538),(1+Schedule!rate)*H538,Schedule!payment)))</f>
        <v/>
      </c>
      <c r="D539" s="58"/>
      <c r="E539" s="57"/>
      <c r="F539" s="57" t="str">
        <f>IF(A539="","",IF(AND(A539=1,Schedule!pmtType=1),0,IF(Schedule!roundOpt,ROUND(Schedule!rate*H538,2),Schedule!rate*H538)))</f>
        <v/>
      </c>
      <c r="G539" s="57" t="str">
        <f t="shared" si="7"/>
        <v/>
      </c>
      <c r="H539" s="57" t="str">
        <f t="shared" si="8"/>
        <v/>
      </c>
    </row>
    <row r="540" ht="12.75" customHeight="1">
      <c r="A540" s="53" t="str">
        <f>IF(H539="","",IF(Schedule!roundOpt,IF(OR(A539&gt;=Schedule!nper,ROUND(H539,2)&lt;=0),"",A539+1),IF(OR(A539&gt;=Schedule!nper,H539&lt;=0),"",A539+1)))</f>
        <v/>
      </c>
      <c r="B540" s="54" t="str">
        <f>IF(A540="","",IF(Schedule!periods_per_year=26,IF(A540=1,Schedule!fpdate,B539+14),IF(Schedule!periods_per_year=52,IF(A540=1,Schedule!fpdate,B539+7),IF(Schedule!periods_per_year=24,IF(A540=1,Schedule!fpdate,IF(Schedule!fpdate=EOMONTH(Schedule!fpdate,0),IF(ISODD(A540),EOMONTH(EDATE(Schedule!fpdate,(A540-1)/2),0),EDATE(DATE(YEAR(Schedule!fpdate),MONTH(Schedule!fpdate)+1,15),(A540-1)/2)),IF(DAY(Schedule!fpdate)=15,IF(ISODD(A540),EDATE(Schedule!fpdate,(A540-1)/2),EOMONTH(EDATE(Schedule!fpdate,(A540-1)/2),0)),IF(DAY(Schedule!fpdate)&lt;=14,IF(ISODD(A540),EDATE(Schedule!fpdate,(A540-1)/2),EDATE(MIN(Schedule!fpdate+15,EOMONTH(Schedule!fpdate,0)),(A540-1)/2)),EDATE(IF(ISODD(A540),Schedule!fpdate,Schedule!fpdate-15),A540/2))))),IF(A540=1,Schedule!fpdate,EDATE(Schedule!fpdate,Schedule!months_per_period*(A540-1)))))))</f>
        <v/>
      </c>
      <c r="C540" s="55" t="str">
        <f>IF(A540="","",IF(Schedule!roundOpt,IF(OR(A540=Schedule!nper,Schedule!payment&gt;ROUND((1+Schedule!rate)*H539,2)),ROUND((1+Schedule!rate)*H539,2),Schedule!payment),IF(OR(A540=Schedule!nper,Schedule!payment&gt;(1+Schedule!rate)*H539),(1+Schedule!rate)*H539,Schedule!payment)))</f>
        <v/>
      </c>
      <c r="D540" s="58"/>
      <c r="E540" s="57"/>
      <c r="F540" s="57" t="str">
        <f>IF(A540="","",IF(AND(A540=1,Schedule!pmtType=1),0,IF(Schedule!roundOpt,ROUND(Schedule!rate*H539,2),Schedule!rate*H539)))</f>
        <v/>
      </c>
      <c r="G540" s="57" t="str">
        <f t="shared" si="7"/>
        <v/>
      </c>
      <c r="H540" s="57" t="str">
        <f t="shared" si="8"/>
        <v/>
      </c>
    </row>
    <row r="541" ht="12.75" customHeight="1">
      <c r="A541" s="53" t="str">
        <f>IF(H540="","",IF(Schedule!roundOpt,IF(OR(A540&gt;=Schedule!nper,ROUND(H540,2)&lt;=0),"",A540+1),IF(OR(A540&gt;=Schedule!nper,H540&lt;=0),"",A540+1)))</f>
        <v/>
      </c>
      <c r="B541" s="54" t="str">
        <f>IF(A541="","",IF(Schedule!periods_per_year=26,IF(A541=1,Schedule!fpdate,B540+14),IF(Schedule!periods_per_year=52,IF(A541=1,Schedule!fpdate,B540+7),IF(Schedule!periods_per_year=24,IF(A541=1,Schedule!fpdate,IF(Schedule!fpdate=EOMONTH(Schedule!fpdate,0),IF(ISODD(A541),EOMONTH(EDATE(Schedule!fpdate,(A541-1)/2),0),EDATE(DATE(YEAR(Schedule!fpdate),MONTH(Schedule!fpdate)+1,15),(A541-1)/2)),IF(DAY(Schedule!fpdate)=15,IF(ISODD(A541),EDATE(Schedule!fpdate,(A541-1)/2),EOMONTH(EDATE(Schedule!fpdate,(A541-1)/2),0)),IF(DAY(Schedule!fpdate)&lt;=14,IF(ISODD(A541),EDATE(Schedule!fpdate,(A541-1)/2),EDATE(MIN(Schedule!fpdate+15,EOMONTH(Schedule!fpdate,0)),(A541-1)/2)),EDATE(IF(ISODD(A541),Schedule!fpdate,Schedule!fpdate-15),A541/2))))),IF(A541=1,Schedule!fpdate,EDATE(Schedule!fpdate,Schedule!months_per_period*(A541-1)))))))</f>
        <v/>
      </c>
      <c r="C541" s="55" t="str">
        <f>IF(A541="","",IF(Schedule!roundOpt,IF(OR(A541=Schedule!nper,Schedule!payment&gt;ROUND((1+Schedule!rate)*H540,2)),ROUND((1+Schedule!rate)*H540,2),Schedule!payment),IF(OR(A541=Schedule!nper,Schedule!payment&gt;(1+Schedule!rate)*H540),(1+Schedule!rate)*H540,Schedule!payment)))</f>
        <v/>
      </c>
      <c r="D541" s="58"/>
      <c r="E541" s="57"/>
      <c r="F541" s="57" t="str">
        <f>IF(A541="","",IF(AND(A541=1,Schedule!pmtType=1),0,IF(Schedule!roundOpt,ROUND(Schedule!rate*H540,2),Schedule!rate*H540)))</f>
        <v/>
      </c>
      <c r="G541" s="57" t="str">
        <f t="shared" si="7"/>
        <v/>
      </c>
      <c r="H541" s="57" t="str">
        <f t="shared" si="8"/>
        <v/>
      </c>
    </row>
    <row r="542" ht="12.75" customHeight="1">
      <c r="A542" s="53" t="str">
        <f>IF(H541="","",IF(Schedule!roundOpt,IF(OR(A541&gt;=Schedule!nper,ROUND(H541,2)&lt;=0),"",A541+1),IF(OR(A541&gt;=Schedule!nper,H541&lt;=0),"",A541+1)))</f>
        <v/>
      </c>
      <c r="B542" s="54" t="str">
        <f>IF(A542="","",IF(Schedule!periods_per_year=26,IF(A542=1,Schedule!fpdate,B541+14),IF(Schedule!periods_per_year=52,IF(A542=1,Schedule!fpdate,B541+7),IF(Schedule!periods_per_year=24,IF(A542=1,Schedule!fpdate,IF(Schedule!fpdate=EOMONTH(Schedule!fpdate,0),IF(ISODD(A542),EOMONTH(EDATE(Schedule!fpdate,(A542-1)/2),0),EDATE(DATE(YEAR(Schedule!fpdate),MONTH(Schedule!fpdate)+1,15),(A542-1)/2)),IF(DAY(Schedule!fpdate)=15,IF(ISODD(A542),EDATE(Schedule!fpdate,(A542-1)/2),EOMONTH(EDATE(Schedule!fpdate,(A542-1)/2),0)),IF(DAY(Schedule!fpdate)&lt;=14,IF(ISODD(A542),EDATE(Schedule!fpdate,(A542-1)/2),EDATE(MIN(Schedule!fpdate+15,EOMONTH(Schedule!fpdate,0)),(A542-1)/2)),EDATE(IF(ISODD(A542),Schedule!fpdate,Schedule!fpdate-15),A542/2))))),IF(A542=1,Schedule!fpdate,EDATE(Schedule!fpdate,Schedule!months_per_period*(A542-1)))))))</f>
        <v/>
      </c>
      <c r="C542" s="55" t="str">
        <f>IF(A542="","",IF(Schedule!roundOpt,IF(OR(A542=Schedule!nper,Schedule!payment&gt;ROUND((1+Schedule!rate)*H541,2)),ROUND((1+Schedule!rate)*H541,2),Schedule!payment),IF(OR(A542=Schedule!nper,Schedule!payment&gt;(1+Schedule!rate)*H541),(1+Schedule!rate)*H541,Schedule!payment)))</f>
        <v/>
      </c>
      <c r="D542" s="58"/>
      <c r="E542" s="57"/>
      <c r="F542" s="57" t="str">
        <f>IF(A542="","",IF(AND(A542=1,Schedule!pmtType=1),0,IF(Schedule!roundOpt,ROUND(Schedule!rate*H541,2),Schedule!rate*H541)))</f>
        <v/>
      </c>
      <c r="G542" s="57" t="str">
        <f t="shared" si="7"/>
        <v/>
      </c>
      <c r="H542" s="57" t="str">
        <f t="shared" si="8"/>
        <v/>
      </c>
    </row>
    <row r="543" ht="12.75" customHeight="1">
      <c r="A543" s="53" t="str">
        <f>IF(H542="","",IF(Schedule!roundOpt,IF(OR(A542&gt;=Schedule!nper,ROUND(H542,2)&lt;=0),"",A542+1),IF(OR(A542&gt;=Schedule!nper,H542&lt;=0),"",A542+1)))</f>
        <v/>
      </c>
      <c r="B543" s="54" t="str">
        <f>IF(A543="","",IF(Schedule!periods_per_year=26,IF(A543=1,Schedule!fpdate,B542+14),IF(Schedule!periods_per_year=52,IF(A543=1,Schedule!fpdate,B542+7),IF(Schedule!periods_per_year=24,IF(A543=1,Schedule!fpdate,IF(Schedule!fpdate=EOMONTH(Schedule!fpdate,0),IF(ISODD(A543),EOMONTH(EDATE(Schedule!fpdate,(A543-1)/2),0),EDATE(DATE(YEAR(Schedule!fpdate),MONTH(Schedule!fpdate)+1,15),(A543-1)/2)),IF(DAY(Schedule!fpdate)=15,IF(ISODD(A543),EDATE(Schedule!fpdate,(A543-1)/2),EOMONTH(EDATE(Schedule!fpdate,(A543-1)/2),0)),IF(DAY(Schedule!fpdate)&lt;=14,IF(ISODD(A543),EDATE(Schedule!fpdate,(A543-1)/2),EDATE(MIN(Schedule!fpdate+15,EOMONTH(Schedule!fpdate,0)),(A543-1)/2)),EDATE(IF(ISODD(A543),Schedule!fpdate,Schedule!fpdate-15),A543/2))))),IF(A543=1,Schedule!fpdate,EDATE(Schedule!fpdate,Schedule!months_per_period*(A543-1)))))))</f>
        <v/>
      </c>
      <c r="C543" s="55" t="str">
        <f>IF(A543="","",IF(Schedule!roundOpt,IF(OR(A543=Schedule!nper,Schedule!payment&gt;ROUND((1+Schedule!rate)*H542,2)),ROUND((1+Schedule!rate)*H542,2),Schedule!payment),IF(OR(A543=Schedule!nper,Schedule!payment&gt;(1+Schedule!rate)*H542),(1+Schedule!rate)*H542,Schedule!payment)))</f>
        <v/>
      </c>
      <c r="D543" s="58"/>
      <c r="E543" s="57"/>
      <c r="F543" s="57" t="str">
        <f>IF(A543="","",IF(AND(A543=1,Schedule!pmtType=1),0,IF(Schedule!roundOpt,ROUND(Schedule!rate*H542,2),Schedule!rate*H542)))</f>
        <v/>
      </c>
      <c r="G543" s="57" t="str">
        <f t="shared" si="7"/>
        <v/>
      </c>
      <c r="H543" s="57" t="str">
        <f t="shared" si="8"/>
        <v/>
      </c>
    </row>
    <row r="544" ht="12.75" customHeight="1">
      <c r="A544" s="53" t="str">
        <f>IF(H543="","",IF(Schedule!roundOpt,IF(OR(A543&gt;=Schedule!nper,ROUND(H543,2)&lt;=0),"",A543+1),IF(OR(A543&gt;=Schedule!nper,H543&lt;=0),"",A543+1)))</f>
        <v/>
      </c>
      <c r="B544" s="54" t="str">
        <f>IF(A544="","",IF(Schedule!periods_per_year=26,IF(A544=1,Schedule!fpdate,B543+14),IF(Schedule!periods_per_year=52,IF(A544=1,Schedule!fpdate,B543+7),IF(Schedule!periods_per_year=24,IF(A544=1,Schedule!fpdate,IF(Schedule!fpdate=EOMONTH(Schedule!fpdate,0),IF(ISODD(A544),EOMONTH(EDATE(Schedule!fpdate,(A544-1)/2),0),EDATE(DATE(YEAR(Schedule!fpdate),MONTH(Schedule!fpdate)+1,15),(A544-1)/2)),IF(DAY(Schedule!fpdate)=15,IF(ISODD(A544),EDATE(Schedule!fpdate,(A544-1)/2),EOMONTH(EDATE(Schedule!fpdate,(A544-1)/2),0)),IF(DAY(Schedule!fpdate)&lt;=14,IF(ISODD(A544),EDATE(Schedule!fpdate,(A544-1)/2),EDATE(MIN(Schedule!fpdate+15,EOMONTH(Schedule!fpdate,0)),(A544-1)/2)),EDATE(IF(ISODD(A544),Schedule!fpdate,Schedule!fpdate-15),A544/2))))),IF(A544=1,Schedule!fpdate,EDATE(Schedule!fpdate,Schedule!months_per_period*(A544-1)))))))</f>
        <v/>
      </c>
      <c r="C544" s="55" t="str">
        <f>IF(A544="","",IF(Schedule!roundOpt,IF(OR(A544=Schedule!nper,Schedule!payment&gt;ROUND((1+Schedule!rate)*H543,2)),ROUND((1+Schedule!rate)*H543,2),Schedule!payment),IF(OR(A544=Schedule!nper,Schedule!payment&gt;(1+Schedule!rate)*H543),(1+Schedule!rate)*H543,Schedule!payment)))</f>
        <v/>
      </c>
      <c r="D544" s="58"/>
      <c r="E544" s="57"/>
      <c r="F544" s="57" t="str">
        <f>IF(A544="","",IF(AND(A544=1,Schedule!pmtType=1),0,IF(Schedule!roundOpt,ROUND(Schedule!rate*H543,2),Schedule!rate*H543)))</f>
        <v/>
      </c>
      <c r="G544" s="57" t="str">
        <f t="shared" si="7"/>
        <v/>
      </c>
      <c r="H544" s="57" t="str">
        <f t="shared" si="8"/>
        <v/>
      </c>
    </row>
    <row r="545" ht="12.75" customHeight="1">
      <c r="A545" s="53" t="str">
        <f>IF(H544="","",IF(Schedule!roundOpt,IF(OR(A544&gt;=Schedule!nper,ROUND(H544,2)&lt;=0),"",A544+1),IF(OR(A544&gt;=Schedule!nper,H544&lt;=0),"",A544+1)))</f>
        <v/>
      </c>
      <c r="B545" s="54" t="str">
        <f>IF(A545="","",IF(Schedule!periods_per_year=26,IF(A545=1,Schedule!fpdate,B544+14),IF(Schedule!periods_per_year=52,IF(A545=1,Schedule!fpdate,B544+7),IF(Schedule!periods_per_year=24,IF(A545=1,Schedule!fpdate,IF(Schedule!fpdate=EOMONTH(Schedule!fpdate,0),IF(ISODD(A545),EOMONTH(EDATE(Schedule!fpdate,(A545-1)/2),0),EDATE(DATE(YEAR(Schedule!fpdate),MONTH(Schedule!fpdate)+1,15),(A545-1)/2)),IF(DAY(Schedule!fpdate)=15,IF(ISODD(A545),EDATE(Schedule!fpdate,(A545-1)/2),EOMONTH(EDATE(Schedule!fpdate,(A545-1)/2),0)),IF(DAY(Schedule!fpdate)&lt;=14,IF(ISODD(A545),EDATE(Schedule!fpdate,(A545-1)/2),EDATE(MIN(Schedule!fpdate+15,EOMONTH(Schedule!fpdate,0)),(A545-1)/2)),EDATE(IF(ISODD(A545),Schedule!fpdate,Schedule!fpdate-15),A545/2))))),IF(A545=1,Schedule!fpdate,EDATE(Schedule!fpdate,Schedule!months_per_period*(A545-1)))))))</f>
        <v/>
      </c>
      <c r="C545" s="55" t="str">
        <f>IF(A545="","",IF(Schedule!roundOpt,IF(OR(A545=Schedule!nper,Schedule!payment&gt;ROUND((1+Schedule!rate)*H544,2)),ROUND((1+Schedule!rate)*H544,2),Schedule!payment),IF(OR(A545=Schedule!nper,Schedule!payment&gt;(1+Schedule!rate)*H544),(1+Schedule!rate)*H544,Schedule!payment)))</f>
        <v/>
      </c>
      <c r="D545" s="58"/>
      <c r="E545" s="57"/>
      <c r="F545" s="57" t="str">
        <f>IF(A545="","",IF(AND(A545=1,Schedule!pmtType=1),0,IF(Schedule!roundOpt,ROUND(Schedule!rate*H544,2),Schedule!rate*H544)))</f>
        <v/>
      </c>
      <c r="G545" s="57" t="str">
        <f t="shared" si="7"/>
        <v/>
      </c>
      <c r="H545" s="57" t="str">
        <f t="shared" si="8"/>
        <v/>
      </c>
    </row>
    <row r="546" ht="12.75" customHeight="1">
      <c r="A546" s="53" t="str">
        <f>IF(H545="","",IF(Schedule!roundOpt,IF(OR(A545&gt;=Schedule!nper,ROUND(H545,2)&lt;=0),"",A545+1),IF(OR(A545&gt;=Schedule!nper,H545&lt;=0),"",A545+1)))</f>
        <v/>
      </c>
      <c r="B546" s="54" t="str">
        <f>IF(A546="","",IF(Schedule!periods_per_year=26,IF(A546=1,Schedule!fpdate,B545+14),IF(Schedule!periods_per_year=52,IF(A546=1,Schedule!fpdate,B545+7),IF(Schedule!periods_per_year=24,IF(A546=1,Schedule!fpdate,IF(Schedule!fpdate=EOMONTH(Schedule!fpdate,0),IF(ISODD(A546),EOMONTH(EDATE(Schedule!fpdate,(A546-1)/2),0),EDATE(DATE(YEAR(Schedule!fpdate),MONTH(Schedule!fpdate)+1,15),(A546-1)/2)),IF(DAY(Schedule!fpdate)=15,IF(ISODD(A546),EDATE(Schedule!fpdate,(A546-1)/2),EOMONTH(EDATE(Schedule!fpdate,(A546-1)/2),0)),IF(DAY(Schedule!fpdate)&lt;=14,IF(ISODD(A546),EDATE(Schedule!fpdate,(A546-1)/2),EDATE(MIN(Schedule!fpdate+15,EOMONTH(Schedule!fpdate,0)),(A546-1)/2)),EDATE(IF(ISODD(A546),Schedule!fpdate,Schedule!fpdate-15),A546/2))))),IF(A546=1,Schedule!fpdate,EDATE(Schedule!fpdate,Schedule!months_per_period*(A546-1)))))))</f>
        <v/>
      </c>
      <c r="C546" s="55" t="str">
        <f>IF(A546="","",IF(Schedule!roundOpt,IF(OR(A546=Schedule!nper,Schedule!payment&gt;ROUND((1+Schedule!rate)*H545,2)),ROUND((1+Schedule!rate)*H545,2),Schedule!payment),IF(OR(A546=Schedule!nper,Schedule!payment&gt;(1+Schedule!rate)*H545),(1+Schedule!rate)*H545,Schedule!payment)))</f>
        <v/>
      </c>
      <c r="D546" s="58"/>
      <c r="E546" s="57"/>
      <c r="F546" s="57" t="str">
        <f>IF(A546="","",IF(AND(A546=1,Schedule!pmtType=1),0,IF(Schedule!roundOpt,ROUND(Schedule!rate*H545,2),Schedule!rate*H545)))</f>
        <v/>
      </c>
      <c r="G546" s="57" t="str">
        <f t="shared" si="7"/>
        <v/>
      </c>
      <c r="H546" s="57" t="str">
        <f t="shared" si="8"/>
        <v/>
      </c>
    </row>
    <row r="547" ht="12.75" customHeight="1">
      <c r="A547" s="53" t="str">
        <f>IF(H546="","",IF(Schedule!roundOpt,IF(OR(A546&gt;=Schedule!nper,ROUND(H546,2)&lt;=0),"",A546+1),IF(OR(A546&gt;=Schedule!nper,H546&lt;=0),"",A546+1)))</f>
        <v/>
      </c>
      <c r="B547" s="54" t="str">
        <f>IF(A547="","",IF(Schedule!periods_per_year=26,IF(A547=1,Schedule!fpdate,B546+14),IF(Schedule!periods_per_year=52,IF(A547=1,Schedule!fpdate,B546+7),IF(Schedule!periods_per_year=24,IF(A547=1,Schedule!fpdate,IF(Schedule!fpdate=EOMONTH(Schedule!fpdate,0),IF(ISODD(A547),EOMONTH(EDATE(Schedule!fpdate,(A547-1)/2),0),EDATE(DATE(YEAR(Schedule!fpdate),MONTH(Schedule!fpdate)+1,15),(A547-1)/2)),IF(DAY(Schedule!fpdate)=15,IF(ISODD(A547),EDATE(Schedule!fpdate,(A547-1)/2),EOMONTH(EDATE(Schedule!fpdate,(A547-1)/2),0)),IF(DAY(Schedule!fpdate)&lt;=14,IF(ISODD(A547),EDATE(Schedule!fpdate,(A547-1)/2),EDATE(MIN(Schedule!fpdate+15,EOMONTH(Schedule!fpdate,0)),(A547-1)/2)),EDATE(IF(ISODD(A547),Schedule!fpdate,Schedule!fpdate-15),A547/2))))),IF(A547=1,Schedule!fpdate,EDATE(Schedule!fpdate,Schedule!months_per_period*(A547-1)))))))</f>
        <v/>
      </c>
      <c r="C547" s="55" t="str">
        <f>IF(A547="","",IF(Schedule!roundOpt,IF(OR(A547=Schedule!nper,Schedule!payment&gt;ROUND((1+Schedule!rate)*H546,2)),ROUND((1+Schedule!rate)*H546,2),Schedule!payment),IF(OR(A547=Schedule!nper,Schedule!payment&gt;(1+Schedule!rate)*H546),(1+Schedule!rate)*H546,Schedule!payment)))</f>
        <v/>
      </c>
      <c r="D547" s="58"/>
      <c r="E547" s="57"/>
      <c r="F547" s="57" t="str">
        <f>IF(A547="","",IF(AND(A547=1,Schedule!pmtType=1),0,IF(Schedule!roundOpt,ROUND(Schedule!rate*H546,2),Schedule!rate*H546)))</f>
        <v/>
      </c>
      <c r="G547" s="57" t="str">
        <f t="shared" si="7"/>
        <v/>
      </c>
      <c r="H547" s="57" t="str">
        <f t="shared" si="8"/>
        <v/>
      </c>
    </row>
    <row r="548" ht="12.75" customHeight="1">
      <c r="A548" s="53" t="str">
        <f>IF(H547="","",IF(Schedule!roundOpt,IF(OR(A547&gt;=Schedule!nper,ROUND(H547,2)&lt;=0),"",A547+1),IF(OR(A547&gt;=Schedule!nper,H547&lt;=0),"",A547+1)))</f>
        <v/>
      </c>
      <c r="B548" s="54" t="str">
        <f>IF(A548="","",IF(Schedule!periods_per_year=26,IF(A548=1,Schedule!fpdate,B547+14),IF(Schedule!periods_per_year=52,IF(A548=1,Schedule!fpdate,B547+7),IF(Schedule!periods_per_year=24,IF(A548=1,Schedule!fpdate,IF(Schedule!fpdate=EOMONTH(Schedule!fpdate,0),IF(ISODD(A548),EOMONTH(EDATE(Schedule!fpdate,(A548-1)/2),0),EDATE(DATE(YEAR(Schedule!fpdate),MONTH(Schedule!fpdate)+1,15),(A548-1)/2)),IF(DAY(Schedule!fpdate)=15,IF(ISODD(A548),EDATE(Schedule!fpdate,(A548-1)/2),EOMONTH(EDATE(Schedule!fpdate,(A548-1)/2),0)),IF(DAY(Schedule!fpdate)&lt;=14,IF(ISODD(A548),EDATE(Schedule!fpdate,(A548-1)/2),EDATE(MIN(Schedule!fpdate+15,EOMONTH(Schedule!fpdate,0)),(A548-1)/2)),EDATE(IF(ISODD(A548),Schedule!fpdate,Schedule!fpdate-15),A548/2))))),IF(A548=1,Schedule!fpdate,EDATE(Schedule!fpdate,Schedule!months_per_period*(A548-1)))))))</f>
        <v/>
      </c>
      <c r="C548" s="55" t="str">
        <f>IF(A548="","",IF(Schedule!roundOpt,IF(OR(A548=Schedule!nper,Schedule!payment&gt;ROUND((1+Schedule!rate)*H547,2)),ROUND((1+Schedule!rate)*H547,2),Schedule!payment),IF(OR(A548=Schedule!nper,Schedule!payment&gt;(1+Schedule!rate)*H547),(1+Schedule!rate)*H547,Schedule!payment)))</f>
        <v/>
      </c>
      <c r="D548" s="58"/>
      <c r="E548" s="57"/>
      <c r="F548" s="57" t="str">
        <f>IF(A548="","",IF(AND(A548=1,Schedule!pmtType=1),0,IF(Schedule!roundOpt,ROUND(Schedule!rate*H547,2),Schedule!rate*H547)))</f>
        <v/>
      </c>
      <c r="G548" s="57" t="str">
        <f t="shared" si="7"/>
        <v/>
      </c>
      <c r="H548" s="57" t="str">
        <f t="shared" si="8"/>
        <v/>
      </c>
    </row>
    <row r="549" ht="12.75" customHeight="1">
      <c r="A549" s="53" t="str">
        <f>IF(H548="","",IF(Schedule!roundOpt,IF(OR(A548&gt;=Schedule!nper,ROUND(H548,2)&lt;=0),"",A548+1),IF(OR(A548&gt;=Schedule!nper,H548&lt;=0),"",A548+1)))</f>
        <v/>
      </c>
      <c r="B549" s="54" t="str">
        <f>IF(A549="","",IF(Schedule!periods_per_year=26,IF(A549=1,Schedule!fpdate,B548+14),IF(Schedule!periods_per_year=52,IF(A549=1,Schedule!fpdate,B548+7),IF(Schedule!periods_per_year=24,IF(A549=1,Schedule!fpdate,IF(Schedule!fpdate=EOMONTH(Schedule!fpdate,0),IF(ISODD(A549),EOMONTH(EDATE(Schedule!fpdate,(A549-1)/2),0),EDATE(DATE(YEAR(Schedule!fpdate),MONTH(Schedule!fpdate)+1,15),(A549-1)/2)),IF(DAY(Schedule!fpdate)=15,IF(ISODD(A549),EDATE(Schedule!fpdate,(A549-1)/2),EOMONTH(EDATE(Schedule!fpdate,(A549-1)/2),0)),IF(DAY(Schedule!fpdate)&lt;=14,IF(ISODD(A549),EDATE(Schedule!fpdate,(A549-1)/2),EDATE(MIN(Schedule!fpdate+15,EOMONTH(Schedule!fpdate,0)),(A549-1)/2)),EDATE(IF(ISODD(A549),Schedule!fpdate,Schedule!fpdate-15),A549/2))))),IF(A549=1,Schedule!fpdate,EDATE(Schedule!fpdate,Schedule!months_per_period*(A549-1)))))))</f>
        <v/>
      </c>
      <c r="C549" s="55" t="str">
        <f>IF(A549="","",IF(Schedule!roundOpt,IF(OR(A549=Schedule!nper,Schedule!payment&gt;ROUND((1+Schedule!rate)*H548,2)),ROUND((1+Schedule!rate)*H548,2),Schedule!payment),IF(OR(A549=Schedule!nper,Schedule!payment&gt;(1+Schedule!rate)*H548),(1+Schedule!rate)*H548,Schedule!payment)))</f>
        <v/>
      </c>
      <c r="D549" s="58"/>
      <c r="E549" s="57"/>
      <c r="F549" s="57" t="str">
        <f>IF(A549="","",IF(AND(A549=1,Schedule!pmtType=1),0,IF(Schedule!roundOpt,ROUND(Schedule!rate*H548,2),Schedule!rate*H548)))</f>
        <v/>
      </c>
      <c r="G549" s="57" t="str">
        <f t="shared" si="7"/>
        <v/>
      </c>
      <c r="H549" s="57" t="str">
        <f t="shared" si="8"/>
        <v/>
      </c>
    </row>
    <row r="550" ht="12.75" customHeight="1">
      <c r="A550" s="53" t="str">
        <f>IF(H549="","",IF(Schedule!roundOpt,IF(OR(A549&gt;=Schedule!nper,ROUND(H549,2)&lt;=0),"",A549+1),IF(OR(A549&gt;=Schedule!nper,H549&lt;=0),"",A549+1)))</f>
        <v/>
      </c>
      <c r="B550" s="54" t="str">
        <f>IF(A550="","",IF(Schedule!periods_per_year=26,IF(A550=1,Schedule!fpdate,B549+14),IF(Schedule!periods_per_year=52,IF(A550=1,Schedule!fpdate,B549+7),IF(Schedule!periods_per_year=24,IF(A550=1,Schedule!fpdate,IF(Schedule!fpdate=EOMONTH(Schedule!fpdate,0),IF(ISODD(A550),EOMONTH(EDATE(Schedule!fpdate,(A550-1)/2),0),EDATE(DATE(YEAR(Schedule!fpdate),MONTH(Schedule!fpdate)+1,15),(A550-1)/2)),IF(DAY(Schedule!fpdate)=15,IF(ISODD(A550),EDATE(Schedule!fpdate,(A550-1)/2),EOMONTH(EDATE(Schedule!fpdate,(A550-1)/2),0)),IF(DAY(Schedule!fpdate)&lt;=14,IF(ISODD(A550),EDATE(Schedule!fpdate,(A550-1)/2),EDATE(MIN(Schedule!fpdate+15,EOMONTH(Schedule!fpdate,0)),(A550-1)/2)),EDATE(IF(ISODD(A550),Schedule!fpdate,Schedule!fpdate-15),A550/2))))),IF(A550=1,Schedule!fpdate,EDATE(Schedule!fpdate,Schedule!months_per_period*(A550-1)))))))</f>
        <v/>
      </c>
      <c r="C550" s="55" t="str">
        <f>IF(A550="","",IF(Schedule!roundOpt,IF(OR(A550=Schedule!nper,Schedule!payment&gt;ROUND((1+Schedule!rate)*H549,2)),ROUND((1+Schedule!rate)*H549,2),Schedule!payment),IF(OR(A550=Schedule!nper,Schedule!payment&gt;(1+Schedule!rate)*H549),(1+Schedule!rate)*H549,Schedule!payment)))</f>
        <v/>
      </c>
      <c r="D550" s="58"/>
      <c r="E550" s="57"/>
      <c r="F550" s="57" t="str">
        <f>IF(A550="","",IF(AND(A550=1,Schedule!pmtType=1),0,IF(Schedule!roundOpt,ROUND(Schedule!rate*H549,2),Schedule!rate*H549)))</f>
        <v/>
      </c>
      <c r="G550" s="57" t="str">
        <f t="shared" si="7"/>
        <v/>
      </c>
      <c r="H550" s="57" t="str">
        <f t="shared" si="8"/>
        <v/>
      </c>
    </row>
    <row r="551" ht="12.75" customHeight="1">
      <c r="A551" s="53" t="str">
        <f>IF(H550="","",IF(Schedule!roundOpt,IF(OR(A550&gt;=Schedule!nper,ROUND(H550,2)&lt;=0),"",A550+1),IF(OR(A550&gt;=Schedule!nper,H550&lt;=0),"",A550+1)))</f>
        <v/>
      </c>
      <c r="B551" s="54" t="str">
        <f>IF(A551="","",IF(Schedule!periods_per_year=26,IF(A551=1,Schedule!fpdate,B550+14),IF(Schedule!periods_per_year=52,IF(A551=1,Schedule!fpdate,B550+7),IF(Schedule!periods_per_year=24,IF(A551=1,Schedule!fpdate,IF(Schedule!fpdate=EOMONTH(Schedule!fpdate,0),IF(ISODD(A551),EOMONTH(EDATE(Schedule!fpdate,(A551-1)/2),0),EDATE(DATE(YEAR(Schedule!fpdate),MONTH(Schedule!fpdate)+1,15),(A551-1)/2)),IF(DAY(Schedule!fpdate)=15,IF(ISODD(A551),EDATE(Schedule!fpdate,(A551-1)/2),EOMONTH(EDATE(Schedule!fpdate,(A551-1)/2),0)),IF(DAY(Schedule!fpdate)&lt;=14,IF(ISODD(A551),EDATE(Schedule!fpdate,(A551-1)/2),EDATE(MIN(Schedule!fpdate+15,EOMONTH(Schedule!fpdate,0)),(A551-1)/2)),EDATE(IF(ISODD(A551),Schedule!fpdate,Schedule!fpdate-15),A551/2))))),IF(A551=1,Schedule!fpdate,EDATE(Schedule!fpdate,Schedule!months_per_period*(A551-1)))))))</f>
        <v/>
      </c>
      <c r="C551" s="55" t="str">
        <f>IF(A551="","",IF(Schedule!roundOpt,IF(OR(A551=Schedule!nper,Schedule!payment&gt;ROUND((1+Schedule!rate)*H550,2)),ROUND((1+Schedule!rate)*H550,2),Schedule!payment),IF(OR(A551=Schedule!nper,Schedule!payment&gt;(1+Schedule!rate)*H550),(1+Schedule!rate)*H550,Schedule!payment)))</f>
        <v/>
      </c>
      <c r="D551" s="58"/>
      <c r="E551" s="57"/>
      <c r="F551" s="57" t="str">
        <f>IF(A551="","",IF(AND(A551=1,Schedule!pmtType=1),0,IF(Schedule!roundOpt,ROUND(Schedule!rate*H550,2),Schedule!rate*H550)))</f>
        <v/>
      </c>
      <c r="G551" s="57" t="str">
        <f t="shared" si="7"/>
        <v/>
      </c>
      <c r="H551" s="57" t="str">
        <f t="shared" si="8"/>
        <v/>
      </c>
    </row>
    <row r="552" ht="12.75" customHeight="1">
      <c r="A552" s="53" t="str">
        <f>IF(H551="","",IF(Schedule!roundOpt,IF(OR(A551&gt;=Schedule!nper,ROUND(H551,2)&lt;=0),"",A551+1),IF(OR(A551&gt;=Schedule!nper,H551&lt;=0),"",A551+1)))</f>
        <v/>
      </c>
      <c r="B552" s="54" t="str">
        <f>IF(A552="","",IF(Schedule!periods_per_year=26,IF(A552=1,Schedule!fpdate,B551+14),IF(Schedule!periods_per_year=52,IF(A552=1,Schedule!fpdate,B551+7),IF(Schedule!periods_per_year=24,IF(A552=1,Schedule!fpdate,IF(Schedule!fpdate=EOMONTH(Schedule!fpdate,0),IF(ISODD(A552),EOMONTH(EDATE(Schedule!fpdate,(A552-1)/2),0),EDATE(DATE(YEAR(Schedule!fpdate),MONTH(Schedule!fpdate)+1,15),(A552-1)/2)),IF(DAY(Schedule!fpdate)=15,IF(ISODD(A552),EDATE(Schedule!fpdate,(A552-1)/2),EOMONTH(EDATE(Schedule!fpdate,(A552-1)/2),0)),IF(DAY(Schedule!fpdate)&lt;=14,IF(ISODD(A552),EDATE(Schedule!fpdate,(A552-1)/2),EDATE(MIN(Schedule!fpdate+15,EOMONTH(Schedule!fpdate,0)),(A552-1)/2)),EDATE(IF(ISODD(A552),Schedule!fpdate,Schedule!fpdate-15),A552/2))))),IF(A552=1,Schedule!fpdate,EDATE(Schedule!fpdate,Schedule!months_per_period*(A552-1)))))))</f>
        <v/>
      </c>
      <c r="C552" s="55" t="str">
        <f>IF(A552="","",IF(Schedule!roundOpt,IF(OR(A552=Schedule!nper,Schedule!payment&gt;ROUND((1+Schedule!rate)*H551,2)),ROUND((1+Schedule!rate)*H551,2),Schedule!payment),IF(OR(A552=Schedule!nper,Schedule!payment&gt;(1+Schedule!rate)*H551),(1+Schedule!rate)*H551,Schedule!payment)))</f>
        <v/>
      </c>
      <c r="D552" s="58"/>
      <c r="E552" s="57"/>
      <c r="F552" s="57" t="str">
        <f>IF(A552="","",IF(AND(A552=1,Schedule!pmtType=1),0,IF(Schedule!roundOpt,ROUND(Schedule!rate*H551,2),Schedule!rate*H551)))</f>
        <v/>
      </c>
      <c r="G552" s="57" t="str">
        <f t="shared" si="7"/>
        <v/>
      </c>
      <c r="H552" s="57" t="str">
        <f t="shared" si="8"/>
        <v/>
      </c>
    </row>
    <row r="553" ht="12.75" customHeight="1">
      <c r="A553" s="53" t="str">
        <f>IF(H552="","",IF(Schedule!roundOpt,IF(OR(A552&gt;=Schedule!nper,ROUND(H552,2)&lt;=0),"",A552+1),IF(OR(A552&gt;=Schedule!nper,H552&lt;=0),"",A552+1)))</f>
        <v/>
      </c>
      <c r="B553" s="54" t="str">
        <f>IF(A553="","",IF(Schedule!periods_per_year=26,IF(A553=1,Schedule!fpdate,B552+14),IF(Schedule!periods_per_year=52,IF(A553=1,Schedule!fpdate,B552+7),IF(Schedule!periods_per_year=24,IF(A553=1,Schedule!fpdate,IF(Schedule!fpdate=EOMONTH(Schedule!fpdate,0),IF(ISODD(A553),EOMONTH(EDATE(Schedule!fpdate,(A553-1)/2),0),EDATE(DATE(YEAR(Schedule!fpdate),MONTH(Schedule!fpdate)+1,15),(A553-1)/2)),IF(DAY(Schedule!fpdate)=15,IF(ISODD(A553),EDATE(Schedule!fpdate,(A553-1)/2),EOMONTH(EDATE(Schedule!fpdate,(A553-1)/2),0)),IF(DAY(Schedule!fpdate)&lt;=14,IF(ISODD(A553),EDATE(Schedule!fpdate,(A553-1)/2),EDATE(MIN(Schedule!fpdate+15,EOMONTH(Schedule!fpdate,0)),(A553-1)/2)),EDATE(IF(ISODD(A553),Schedule!fpdate,Schedule!fpdate-15),A553/2))))),IF(A553=1,Schedule!fpdate,EDATE(Schedule!fpdate,Schedule!months_per_period*(A553-1)))))))</f>
        <v/>
      </c>
      <c r="C553" s="55" t="str">
        <f>IF(A553="","",IF(Schedule!roundOpt,IF(OR(A553=Schedule!nper,Schedule!payment&gt;ROUND((1+Schedule!rate)*H552,2)),ROUND((1+Schedule!rate)*H552,2),Schedule!payment),IF(OR(A553=Schedule!nper,Schedule!payment&gt;(1+Schedule!rate)*H552),(1+Schedule!rate)*H552,Schedule!payment)))</f>
        <v/>
      </c>
      <c r="D553" s="58"/>
      <c r="E553" s="57"/>
      <c r="F553" s="57" t="str">
        <f>IF(A553="","",IF(AND(A553=1,Schedule!pmtType=1),0,IF(Schedule!roundOpt,ROUND(Schedule!rate*H552,2),Schedule!rate*H552)))</f>
        <v/>
      </c>
      <c r="G553" s="57" t="str">
        <f t="shared" si="7"/>
        <v/>
      </c>
      <c r="H553" s="57" t="str">
        <f t="shared" si="8"/>
        <v/>
      </c>
    </row>
    <row r="554" ht="12.75" customHeight="1">
      <c r="A554" s="53" t="str">
        <f>IF(H553="","",IF(Schedule!roundOpt,IF(OR(A553&gt;=Schedule!nper,ROUND(H553,2)&lt;=0),"",A553+1),IF(OR(A553&gt;=Schedule!nper,H553&lt;=0),"",A553+1)))</f>
        <v/>
      </c>
      <c r="B554" s="54" t="str">
        <f>IF(A554="","",IF(Schedule!periods_per_year=26,IF(A554=1,Schedule!fpdate,B553+14),IF(Schedule!periods_per_year=52,IF(A554=1,Schedule!fpdate,B553+7),IF(Schedule!periods_per_year=24,IF(A554=1,Schedule!fpdate,IF(Schedule!fpdate=EOMONTH(Schedule!fpdate,0),IF(ISODD(A554),EOMONTH(EDATE(Schedule!fpdate,(A554-1)/2),0),EDATE(DATE(YEAR(Schedule!fpdate),MONTH(Schedule!fpdate)+1,15),(A554-1)/2)),IF(DAY(Schedule!fpdate)=15,IF(ISODD(A554),EDATE(Schedule!fpdate,(A554-1)/2),EOMONTH(EDATE(Schedule!fpdate,(A554-1)/2),0)),IF(DAY(Schedule!fpdate)&lt;=14,IF(ISODD(A554),EDATE(Schedule!fpdate,(A554-1)/2),EDATE(MIN(Schedule!fpdate+15,EOMONTH(Schedule!fpdate,0)),(A554-1)/2)),EDATE(IF(ISODD(A554),Schedule!fpdate,Schedule!fpdate-15),A554/2))))),IF(A554=1,Schedule!fpdate,EDATE(Schedule!fpdate,Schedule!months_per_period*(A554-1)))))))</f>
        <v/>
      </c>
      <c r="C554" s="55" t="str">
        <f>IF(A554="","",IF(Schedule!roundOpt,IF(OR(A554=Schedule!nper,Schedule!payment&gt;ROUND((1+Schedule!rate)*H553,2)),ROUND((1+Schedule!rate)*H553,2),Schedule!payment),IF(OR(A554=Schedule!nper,Schedule!payment&gt;(1+Schedule!rate)*H553),(1+Schedule!rate)*H553,Schedule!payment)))</f>
        <v/>
      </c>
      <c r="D554" s="58"/>
      <c r="E554" s="57"/>
      <c r="F554" s="57" t="str">
        <f>IF(A554="","",IF(AND(A554=1,Schedule!pmtType=1),0,IF(Schedule!roundOpt,ROUND(Schedule!rate*H553,2),Schedule!rate*H553)))</f>
        <v/>
      </c>
      <c r="G554" s="57" t="str">
        <f t="shared" si="7"/>
        <v/>
      </c>
      <c r="H554" s="57" t="str">
        <f t="shared" si="8"/>
        <v/>
      </c>
    </row>
    <row r="555" ht="12.75" customHeight="1">
      <c r="A555" s="53" t="str">
        <f>IF(H554="","",IF(Schedule!roundOpt,IF(OR(A554&gt;=Schedule!nper,ROUND(H554,2)&lt;=0),"",A554+1),IF(OR(A554&gt;=Schedule!nper,H554&lt;=0),"",A554+1)))</f>
        <v/>
      </c>
      <c r="B555" s="54" t="str">
        <f>IF(A555="","",IF(Schedule!periods_per_year=26,IF(A555=1,Schedule!fpdate,B554+14),IF(Schedule!periods_per_year=52,IF(A555=1,Schedule!fpdate,B554+7),IF(Schedule!periods_per_year=24,IF(A555=1,Schedule!fpdate,IF(Schedule!fpdate=EOMONTH(Schedule!fpdate,0),IF(ISODD(A555),EOMONTH(EDATE(Schedule!fpdate,(A555-1)/2),0),EDATE(DATE(YEAR(Schedule!fpdate),MONTH(Schedule!fpdate)+1,15),(A555-1)/2)),IF(DAY(Schedule!fpdate)=15,IF(ISODD(A555),EDATE(Schedule!fpdate,(A555-1)/2),EOMONTH(EDATE(Schedule!fpdate,(A555-1)/2),0)),IF(DAY(Schedule!fpdate)&lt;=14,IF(ISODD(A555),EDATE(Schedule!fpdate,(A555-1)/2),EDATE(MIN(Schedule!fpdate+15,EOMONTH(Schedule!fpdate,0)),(A555-1)/2)),EDATE(IF(ISODD(A555),Schedule!fpdate,Schedule!fpdate-15),A555/2))))),IF(A555=1,Schedule!fpdate,EDATE(Schedule!fpdate,Schedule!months_per_period*(A555-1)))))))</f>
        <v/>
      </c>
      <c r="C555" s="55" t="str">
        <f>IF(A555="","",IF(Schedule!roundOpt,IF(OR(A555=Schedule!nper,Schedule!payment&gt;ROUND((1+Schedule!rate)*H554,2)),ROUND((1+Schedule!rate)*H554,2),Schedule!payment),IF(OR(A555=Schedule!nper,Schedule!payment&gt;(1+Schedule!rate)*H554),(1+Schedule!rate)*H554,Schedule!payment)))</f>
        <v/>
      </c>
      <c r="D555" s="58"/>
      <c r="E555" s="57"/>
      <c r="F555" s="57" t="str">
        <f>IF(A555="","",IF(AND(A555=1,Schedule!pmtType=1),0,IF(Schedule!roundOpt,ROUND(Schedule!rate*H554,2),Schedule!rate*H554)))</f>
        <v/>
      </c>
      <c r="G555" s="57" t="str">
        <f t="shared" si="7"/>
        <v/>
      </c>
      <c r="H555" s="57" t="str">
        <f t="shared" si="8"/>
        <v/>
      </c>
    </row>
    <row r="556" ht="12.75" customHeight="1">
      <c r="A556" s="53" t="str">
        <f>IF(H555="","",IF(Schedule!roundOpt,IF(OR(A555&gt;=Schedule!nper,ROUND(H555,2)&lt;=0),"",A555+1),IF(OR(A555&gt;=Schedule!nper,H555&lt;=0),"",A555+1)))</f>
        <v/>
      </c>
      <c r="B556" s="54" t="str">
        <f>IF(A556="","",IF(Schedule!periods_per_year=26,IF(A556=1,Schedule!fpdate,B555+14),IF(Schedule!periods_per_year=52,IF(A556=1,Schedule!fpdate,B555+7),IF(Schedule!periods_per_year=24,IF(A556=1,Schedule!fpdate,IF(Schedule!fpdate=EOMONTH(Schedule!fpdate,0),IF(ISODD(A556),EOMONTH(EDATE(Schedule!fpdate,(A556-1)/2),0),EDATE(DATE(YEAR(Schedule!fpdate),MONTH(Schedule!fpdate)+1,15),(A556-1)/2)),IF(DAY(Schedule!fpdate)=15,IF(ISODD(A556),EDATE(Schedule!fpdate,(A556-1)/2),EOMONTH(EDATE(Schedule!fpdate,(A556-1)/2),0)),IF(DAY(Schedule!fpdate)&lt;=14,IF(ISODD(A556),EDATE(Schedule!fpdate,(A556-1)/2),EDATE(MIN(Schedule!fpdate+15,EOMONTH(Schedule!fpdate,0)),(A556-1)/2)),EDATE(IF(ISODD(A556),Schedule!fpdate,Schedule!fpdate-15),A556/2))))),IF(A556=1,Schedule!fpdate,EDATE(Schedule!fpdate,Schedule!months_per_period*(A556-1)))))))</f>
        <v/>
      </c>
      <c r="C556" s="55" t="str">
        <f>IF(A556="","",IF(Schedule!roundOpt,IF(OR(A556=Schedule!nper,Schedule!payment&gt;ROUND((1+Schedule!rate)*H555,2)),ROUND((1+Schedule!rate)*H555,2),Schedule!payment),IF(OR(A556=Schedule!nper,Schedule!payment&gt;(1+Schedule!rate)*H555),(1+Schedule!rate)*H555,Schedule!payment)))</f>
        <v/>
      </c>
      <c r="D556" s="58"/>
      <c r="E556" s="57"/>
      <c r="F556" s="57" t="str">
        <f>IF(A556="","",IF(AND(A556=1,Schedule!pmtType=1),0,IF(Schedule!roundOpt,ROUND(Schedule!rate*H555,2),Schedule!rate*H555)))</f>
        <v/>
      </c>
      <c r="G556" s="57" t="str">
        <f t="shared" si="7"/>
        <v/>
      </c>
      <c r="H556" s="57" t="str">
        <f t="shared" si="8"/>
        <v/>
      </c>
    </row>
    <row r="557" ht="12.75" customHeight="1">
      <c r="A557" s="53" t="str">
        <f>IF(H556="","",IF(Schedule!roundOpt,IF(OR(A556&gt;=Schedule!nper,ROUND(H556,2)&lt;=0),"",A556+1),IF(OR(A556&gt;=Schedule!nper,H556&lt;=0),"",A556+1)))</f>
        <v/>
      </c>
      <c r="B557" s="54" t="str">
        <f>IF(A557="","",IF(Schedule!periods_per_year=26,IF(A557=1,Schedule!fpdate,B556+14),IF(Schedule!periods_per_year=52,IF(A557=1,Schedule!fpdate,B556+7),IF(Schedule!periods_per_year=24,IF(A557=1,Schedule!fpdate,IF(Schedule!fpdate=EOMONTH(Schedule!fpdate,0),IF(ISODD(A557),EOMONTH(EDATE(Schedule!fpdate,(A557-1)/2),0),EDATE(DATE(YEAR(Schedule!fpdate),MONTH(Schedule!fpdate)+1,15),(A557-1)/2)),IF(DAY(Schedule!fpdate)=15,IF(ISODD(A557),EDATE(Schedule!fpdate,(A557-1)/2),EOMONTH(EDATE(Schedule!fpdate,(A557-1)/2),0)),IF(DAY(Schedule!fpdate)&lt;=14,IF(ISODD(A557),EDATE(Schedule!fpdate,(A557-1)/2),EDATE(MIN(Schedule!fpdate+15,EOMONTH(Schedule!fpdate,0)),(A557-1)/2)),EDATE(IF(ISODD(A557),Schedule!fpdate,Schedule!fpdate-15),A557/2))))),IF(A557=1,Schedule!fpdate,EDATE(Schedule!fpdate,Schedule!months_per_period*(A557-1)))))))</f>
        <v/>
      </c>
      <c r="C557" s="55" t="str">
        <f>IF(A557="","",IF(Schedule!roundOpt,IF(OR(A557=Schedule!nper,Schedule!payment&gt;ROUND((1+Schedule!rate)*H556,2)),ROUND((1+Schedule!rate)*H556,2),Schedule!payment),IF(OR(A557=Schedule!nper,Schedule!payment&gt;(1+Schedule!rate)*H556),(1+Schedule!rate)*H556,Schedule!payment)))</f>
        <v/>
      </c>
      <c r="D557" s="58"/>
      <c r="E557" s="57"/>
      <c r="F557" s="57" t="str">
        <f>IF(A557="","",IF(AND(A557=1,Schedule!pmtType=1),0,IF(Schedule!roundOpt,ROUND(Schedule!rate*H556,2),Schedule!rate*H556)))</f>
        <v/>
      </c>
      <c r="G557" s="57" t="str">
        <f t="shared" si="7"/>
        <v/>
      </c>
      <c r="H557" s="57" t="str">
        <f t="shared" si="8"/>
        <v/>
      </c>
    </row>
    <row r="558" ht="12.75" customHeight="1">
      <c r="A558" s="53" t="str">
        <f>IF(H557="","",IF(Schedule!roundOpt,IF(OR(A557&gt;=Schedule!nper,ROUND(H557,2)&lt;=0),"",A557+1),IF(OR(A557&gt;=Schedule!nper,H557&lt;=0),"",A557+1)))</f>
        <v/>
      </c>
      <c r="B558" s="54" t="str">
        <f>IF(A558="","",IF(Schedule!periods_per_year=26,IF(A558=1,Schedule!fpdate,B557+14),IF(Schedule!periods_per_year=52,IF(A558=1,Schedule!fpdate,B557+7),IF(Schedule!periods_per_year=24,IF(A558=1,Schedule!fpdate,IF(Schedule!fpdate=EOMONTH(Schedule!fpdate,0),IF(ISODD(A558),EOMONTH(EDATE(Schedule!fpdate,(A558-1)/2),0),EDATE(DATE(YEAR(Schedule!fpdate),MONTH(Schedule!fpdate)+1,15),(A558-1)/2)),IF(DAY(Schedule!fpdate)=15,IF(ISODD(A558),EDATE(Schedule!fpdate,(A558-1)/2),EOMONTH(EDATE(Schedule!fpdate,(A558-1)/2),0)),IF(DAY(Schedule!fpdate)&lt;=14,IF(ISODD(A558),EDATE(Schedule!fpdate,(A558-1)/2),EDATE(MIN(Schedule!fpdate+15,EOMONTH(Schedule!fpdate,0)),(A558-1)/2)),EDATE(IF(ISODD(A558),Schedule!fpdate,Schedule!fpdate-15),A558/2))))),IF(A558=1,Schedule!fpdate,EDATE(Schedule!fpdate,Schedule!months_per_period*(A558-1)))))))</f>
        <v/>
      </c>
      <c r="C558" s="55" t="str">
        <f>IF(A558="","",IF(Schedule!roundOpt,IF(OR(A558=Schedule!nper,Schedule!payment&gt;ROUND((1+Schedule!rate)*H557,2)),ROUND((1+Schedule!rate)*H557,2),Schedule!payment),IF(OR(A558=Schedule!nper,Schedule!payment&gt;(1+Schedule!rate)*H557),(1+Schedule!rate)*H557,Schedule!payment)))</f>
        <v/>
      </c>
      <c r="D558" s="58"/>
      <c r="E558" s="57"/>
      <c r="F558" s="57" t="str">
        <f>IF(A558="","",IF(AND(A558=1,Schedule!pmtType=1),0,IF(Schedule!roundOpt,ROUND(Schedule!rate*H557,2),Schedule!rate*H557)))</f>
        <v/>
      </c>
      <c r="G558" s="57" t="str">
        <f t="shared" si="7"/>
        <v/>
      </c>
      <c r="H558" s="57" t="str">
        <f t="shared" si="8"/>
        <v/>
      </c>
    </row>
    <row r="559" ht="12.75" customHeight="1">
      <c r="A559" s="53" t="str">
        <f>IF(H558="","",IF(Schedule!roundOpt,IF(OR(A558&gt;=Schedule!nper,ROUND(H558,2)&lt;=0),"",A558+1),IF(OR(A558&gt;=Schedule!nper,H558&lt;=0),"",A558+1)))</f>
        <v/>
      </c>
      <c r="B559" s="54" t="str">
        <f>IF(A559="","",IF(Schedule!periods_per_year=26,IF(A559=1,Schedule!fpdate,B558+14),IF(Schedule!periods_per_year=52,IF(A559=1,Schedule!fpdate,B558+7),IF(Schedule!periods_per_year=24,IF(A559=1,Schedule!fpdate,IF(Schedule!fpdate=EOMONTH(Schedule!fpdate,0),IF(ISODD(A559),EOMONTH(EDATE(Schedule!fpdate,(A559-1)/2),0),EDATE(DATE(YEAR(Schedule!fpdate),MONTH(Schedule!fpdate)+1,15),(A559-1)/2)),IF(DAY(Schedule!fpdate)=15,IF(ISODD(A559),EDATE(Schedule!fpdate,(A559-1)/2),EOMONTH(EDATE(Schedule!fpdate,(A559-1)/2),0)),IF(DAY(Schedule!fpdate)&lt;=14,IF(ISODD(A559),EDATE(Schedule!fpdate,(A559-1)/2),EDATE(MIN(Schedule!fpdate+15,EOMONTH(Schedule!fpdate,0)),(A559-1)/2)),EDATE(IF(ISODD(A559),Schedule!fpdate,Schedule!fpdate-15),A559/2))))),IF(A559=1,Schedule!fpdate,EDATE(Schedule!fpdate,Schedule!months_per_period*(A559-1)))))))</f>
        <v/>
      </c>
      <c r="C559" s="55" t="str">
        <f>IF(A559="","",IF(Schedule!roundOpt,IF(OR(A559=Schedule!nper,Schedule!payment&gt;ROUND((1+Schedule!rate)*H558,2)),ROUND((1+Schedule!rate)*H558,2),Schedule!payment),IF(OR(A559=Schedule!nper,Schedule!payment&gt;(1+Schedule!rate)*H558),(1+Schedule!rate)*H558,Schedule!payment)))</f>
        <v/>
      </c>
      <c r="D559" s="58"/>
      <c r="E559" s="57"/>
      <c r="F559" s="57" t="str">
        <f>IF(A559="","",IF(AND(A559=1,Schedule!pmtType=1),0,IF(Schedule!roundOpt,ROUND(Schedule!rate*H558,2),Schedule!rate*H558)))</f>
        <v/>
      </c>
      <c r="G559" s="57" t="str">
        <f t="shared" si="7"/>
        <v/>
      </c>
      <c r="H559" s="57" t="str">
        <f t="shared" si="8"/>
        <v/>
      </c>
    </row>
    <row r="560" ht="12.75" customHeight="1">
      <c r="A560" s="53" t="str">
        <f>IF(H559="","",IF(Schedule!roundOpt,IF(OR(A559&gt;=Schedule!nper,ROUND(H559,2)&lt;=0),"",A559+1),IF(OR(A559&gt;=Schedule!nper,H559&lt;=0),"",A559+1)))</f>
        <v/>
      </c>
      <c r="B560" s="54" t="str">
        <f>IF(A560="","",IF(Schedule!periods_per_year=26,IF(A560=1,Schedule!fpdate,B559+14),IF(Schedule!periods_per_year=52,IF(A560=1,Schedule!fpdate,B559+7),IF(Schedule!periods_per_year=24,IF(A560=1,Schedule!fpdate,IF(Schedule!fpdate=EOMONTH(Schedule!fpdate,0),IF(ISODD(A560),EOMONTH(EDATE(Schedule!fpdate,(A560-1)/2),0),EDATE(DATE(YEAR(Schedule!fpdate),MONTH(Schedule!fpdate)+1,15),(A560-1)/2)),IF(DAY(Schedule!fpdate)=15,IF(ISODD(A560),EDATE(Schedule!fpdate,(A560-1)/2),EOMONTH(EDATE(Schedule!fpdate,(A560-1)/2),0)),IF(DAY(Schedule!fpdate)&lt;=14,IF(ISODD(A560),EDATE(Schedule!fpdate,(A560-1)/2),EDATE(MIN(Schedule!fpdate+15,EOMONTH(Schedule!fpdate,0)),(A560-1)/2)),EDATE(IF(ISODD(A560),Schedule!fpdate,Schedule!fpdate-15),A560/2))))),IF(A560=1,Schedule!fpdate,EDATE(Schedule!fpdate,Schedule!months_per_period*(A560-1)))))))</f>
        <v/>
      </c>
      <c r="C560" s="55" t="str">
        <f>IF(A560="","",IF(Schedule!roundOpt,IF(OR(A560=Schedule!nper,Schedule!payment&gt;ROUND((1+Schedule!rate)*H559,2)),ROUND((1+Schedule!rate)*H559,2),Schedule!payment),IF(OR(A560=Schedule!nper,Schedule!payment&gt;(1+Schedule!rate)*H559),(1+Schedule!rate)*H559,Schedule!payment)))</f>
        <v/>
      </c>
      <c r="D560" s="58"/>
      <c r="E560" s="57"/>
      <c r="F560" s="57" t="str">
        <f>IF(A560="","",IF(AND(A560=1,Schedule!pmtType=1),0,IF(Schedule!roundOpt,ROUND(Schedule!rate*H559,2),Schedule!rate*H559)))</f>
        <v/>
      </c>
      <c r="G560" s="57" t="str">
        <f t="shared" si="7"/>
        <v/>
      </c>
      <c r="H560" s="57" t="str">
        <f t="shared" si="8"/>
        <v/>
      </c>
    </row>
    <row r="561" ht="12.75" customHeight="1">
      <c r="A561" s="53" t="str">
        <f>IF(H560="","",IF(Schedule!roundOpt,IF(OR(A560&gt;=Schedule!nper,ROUND(H560,2)&lt;=0),"",A560+1),IF(OR(A560&gt;=Schedule!nper,H560&lt;=0),"",A560+1)))</f>
        <v/>
      </c>
      <c r="B561" s="54" t="str">
        <f>IF(A561="","",IF(Schedule!periods_per_year=26,IF(A561=1,Schedule!fpdate,B560+14),IF(Schedule!periods_per_year=52,IF(A561=1,Schedule!fpdate,B560+7),IF(Schedule!periods_per_year=24,IF(A561=1,Schedule!fpdate,IF(Schedule!fpdate=EOMONTH(Schedule!fpdate,0),IF(ISODD(A561),EOMONTH(EDATE(Schedule!fpdate,(A561-1)/2),0),EDATE(DATE(YEAR(Schedule!fpdate),MONTH(Schedule!fpdate)+1,15),(A561-1)/2)),IF(DAY(Schedule!fpdate)=15,IF(ISODD(A561),EDATE(Schedule!fpdate,(A561-1)/2),EOMONTH(EDATE(Schedule!fpdate,(A561-1)/2),0)),IF(DAY(Schedule!fpdate)&lt;=14,IF(ISODD(A561),EDATE(Schedule!fpdate,(A561-1)/2),EDATE(MIN(Schedule!fpdate+15,EOMONTH(Schedule!fpdate,0)),(A561-1)/2)),EDATE(IF(ISODD(A561),Schedule!fpdate,Schedule!fpdate-15),A561/2))))),IF(A561=1,Schedule!fpdate,EDATE(Schedule!fpdate,Schedule!months_per_period*(A561-1)))))))</f>
        <v/>
      </c>
      <c r="C561" s="55" t="str">
        <f>IF(A561="","",IF(Schedule!roundOpt,IF(OR(A561=Schedule!nper,Schedule!payment&gt;ROUND((1+Schedule!rate)*H560,2)),ROUND((1+Schedule!rate)*H560,2),Schedule!payment),IF(OR(A561=Schedule!nper,Schedule!payment&gt;(1+Schedule!rate)*H560),(1+Schedule!rate)*H560,Schedule!payment)))</f>
        <v/>
      </c>
      <c r="D561" s="58"/>
      <c r="E561" s="57"/>
      <c r="F561" s="57" t="str">
        <f>IF(A561="","",IF(AND(A561=1,Schedule!pmtType=1),0,IF(Schedule!roundOpt,ROUND(Schedule!rate*H560,2),Schedule!rate*H560)))</f>
        <v/>
      </c>
      <c r="G561" s="57" t="str">
        <f t="shared" si="7"/>
        <v/>
      </c>
      <c r="H561" s="57" t="str">
        <f t="shared" si="8"/>
        <v/>
      </c>
    </row>
    <row r="562" ht="12.75" customHeight="1">
      <c r="A562" s="53" t="str">
        <f>IF(H561="","",IF(Schedule!roundOpt,IF(OR(A561&gt;=Schedule!nper,ROUND(H561,2)&lt;=0),"",A561+1),IF(OR(A561&gt;=Schedule!nper,H561&lt;=0),"",A561+1)))</f>
        <v/>
      </c>
      <c r="B562" s="54" t="str">
        <f>IF(A562="","",IF(Schedule!periods_per_year=26,IF(A562=1,Schedule!fpdate,B561+14),IF(Schedule!periods_per_year=52,IF(A562=1,Schedule!fpdate,B561+7),IF(Schedule!periods_per_year=24,IF(A562=1,Schedule!fpdate,IF(Schedule!fpdate=EOMONTH(Schedule!fpdate,0),IF(ISODD(A562),EOMONTH(EDATE(Schedule!fpdate,(A562-1)/2),0),EDATE(DATE(YEAR(Schedule!fpdate),MONTH(Schedule!fpdate)+1,15),(A562-1)/2)),IF(DAY(Schedule!fpdate)=15,IF(ISODD(A562),EDATE(Schedule!fpdate,(A562-1)/2),EOMONTH(EDATE(Schedule!fpdate,(A562-1)/2),0)),IF(DAY(Schedule!fpdate)&lt;=14,IF(ISODD(A562),EDATE(Schedule!fpdate,(A562-1)/2),EDATE(MIN(Schedule!fpdate+15,EOMONTH(Schedule!fpdate,0)),(A562-1)/2)),EDATE(IF(ISODD(A562),Schedule!fpdate,Schedule!fpdate-15),A562/2))))),IF(A562=1,Schedule!fpdate,EDATE(Schedule!fpdate,Schedule!months_per_period*(A562-1)))))))</f>
        <v/>
      </c>
      <c r="C562" s="55" t="str">
        <f>IF(A562="","",IF(Schedule!roundOpt,IF(OR(A562=Schedule!nper,Schedule!payment&gt;ROUND((1+Schedule!rate)*H561,2)),ROUND((1+Schedule!rate)*H561,2),Schedule!payment),IF(OR(A562=Schedule!nper,Schedule!payment&gt;(1+Schedule!rate)*H561),(1+Schedule!rate)*H561,Schedule!payment)))</f>
        <v/>
      </c>
      <c r="D562" s="58"/>
      <c r="E562" s="57"/>
      <c r="F562" s="57" t="str">
        <f>IF(A562="","",IF(AND(A562=1,Schedule!pmtType=1),0,IF(Schedule!roundOpt,ROUND(Schedule!rate*H561,2),Schedule!rate*H561)))</f>
        <v/>
      </c>
      <c r="G562" s="57" t="str">
        <f t="shared" si="7"/>
        <v/>
      </c>
      <c r="H562" s="57" t="str">
        <f t="shared" si="8"/>
        <v/>
      </c>
    </row>
    <row r="563" ht="12.75" customHeight="1">
      <c r="A563" s="53" t="str">
        <f>IF(H562="","",IF(Schedule!roundOpt,IF(OR(A562&gt;=Schedule!nper,ROUND(H562,2)&lt;=0),"",A562+1),IF(OR(A562&gt;=Schedule!nper,H562&lt;=0),"",A562+1)))</f>
        <v/>
      </c>
      <c r="B563" s="54" t="str">
        <f>IF(A563="","",IF(Schedule!periods_per_year=26,IF(A563=1,Schedule!fpdate,B562+14),IF(Schedule!periods_per_year=52,IF(A563=1,Schedule!fpdate,B562+7),IF(Schedule!periods_per_year=24,IF(A563=1,Schedule!fpdate,IF(Schedule!fpdate=EOMONTH(Schedule!fpdate,0),IF(ISODD(A563),EOMONTH(EDATE(Schedule!fpdate,(A563-1)/2),0),EDATE(DATE(YEAR(Schedule!fpdate),MONTH(Schedule!fpdate)+1,15),(A563-1)/2)),IF(DAY(Schedule!fpdate)=15,IF(ISODD(A563),EDATE(Schedule!fpdate,(A563-1)/2),EOMONTH(EDATE(Schedule!fpdate,(A563-1)/2),0)),IF(DAY(Schedule!fpdate)&lt;=14,IF(ISODD(A563),EDATE(Schedule!fpdate,(A563-1)/2),EDATE(MIN(Schedule!fpdate+15,EOMONTH(Schedule!fpdate,0)),(A563-1)/2)),EDATE(IF(ISODD(A563),Schedule!fpdate,Schedule!fpdate-15),A563/2))))),IF(A563=1,Schedule!fpdate,EDATE(Schedule!fpdate,Schedule!months_per_period*(A563-1)))))))</f>
        <v/>
      </c>
      <c r="C563" s="55" t="str">
        <f>IF(A563="","",IF(Schedule!roundOpt,IF(OR(A563=Schedule!nper,Schedule!payment&gt;ROUND((1+Schedule!rate)*H562,2)),ROUND((1+Schedule!rate)*H562,2),Schedule!payment),IF(OR(A563=Schedule!nper,Schedule!payment&gt;(1+Schedule!rate)*H562),(1+Schedule!rate)*H562,Schedule!payment)))</f>
        <v/>
      </c>
      <c r="D563" s="58"/>
      <c r="E563" s="57"/>
      <c r="F563" s="57" t="str">
        <f>IF(A563="","",IF(AND(A563=1,Schedule!pmtType=1),0,IF(Schedule!roundOpt,ROUND(Schedule!rate*H562,2),Schedule!rate*H562)))</f>
        <v/>
      </c>
      <c r="G563" s="57" t="str">
        <f t="shared" si="7"/>
        <v/>
      </c>
      <c r="H563" s="57" t="str">
        <f t="shared" si="8"/>
        <v/>
      </c>
    </row>
    <row r="564" ht="12.75" customHeight="1">
      <c r="A564" s="53" t="str">
        <f>IF(H563="","",IF(Schedule!roundOpt,IF(OR(A563&gt;=Schedule!nper,ROUND(H563,2)&lt;=0),"",A563+1),IF(OR(A563&gt;=Schedule!nper,H563&lt;=0),"",A563+1)))</f>
        <v/>
      </c>
      <c r="B564" s="54" t="str">
        <f>IF(A564="","",IF(Schedule!periods_per_year=26,IF(A564=1,Schedule!fpdate,B563+14),IF(Schedule!periods_per_year=52,IF(A564=1,Schedule!fpdate,B563+7),IF(Schedule!periods_per_year=24,IF(A564=1,Schedule!fpdate,IF(Schedule!fpdate=EOMONTH(Schedule!fpdate,0),IF(ISODD(A564),EOMONTH(EDATE(Schedule!fpdate,(A564-1)/2),0),EDATE(DATE(YEAR(Schedule!fpdate),MONTH(Schedule!fpdate)+1,15),(A564-1)/2)),IF(DAY(Schedule!fpdate)=15,IF(ISODD(A564),EDATE(Schedule!fpdate,(A564-1)/2),EOMONTH(EDATE(Schedule!fpdate,(A564-1)/2),0)),IF(DAY(Schedule!fpdate)&lt;=14,IF(ISODD(A564),EDATE(Schedule!fpdate,(A564-1)/2),EDATE(MIN(Schedule!fpdate+15,EOMONTH(Schedule!fpdate,0)),(A564-1)/2)),EDATE(IF(ISODD(A564),Schedule!fpdate,Schedule!fpdate-15),A564/2))))),IF(A564=1,Schedule!fpdate,EDATE(Schedule!fpdate,Schedule!months_per_period*(A564-1)))))))</f>
        <v/>
      </c>
      <c r="C564" s="55" t="str">
        <f>IF(A564="","",IF(Schedule!roundOpt,IF(OR(A564=Schedule!nper,Schedule!payment&gt;ROUND((1+Schedule!rate)*H563,2)),ROUND((1+Schedule!rate)*H563,2),Schedule!payment),IF(OR(A564=Schedule!nper,Schedule!payment&gt;(1+Schedule!rate)*H563),(1+Schedule!rate)*H563,Schedule!payment)))</f>
        <v/>
      </c>
      <c r="D564" s="58"/>
      <c r="E564" s="57"/>
      <c r="F564" s="57" t="str">
        <f>IF(A564="","",IF(AND(A564=1,Schedule!pmtType=1),0,IF(Schedule!roundOpt,ROUND(Schedule!rate*H563,2),Schedule!rate*H563)))</f>
        <v/>
      </c>
      <c r="G564" s="57" t="str">
        <f t="shared" si="7"/>
        <v/>
      </c>
      <c r="H564" s="57" t="str">
        <f t="shared" si="8"/>
        <v/>
      </c>
    </row>
    <row r="565" ht="12.75" customHeight="1">
      <c r="A565" s="53" t="str">
        <f>IF(H564="","",IF(Schedule!roundOpt,IF(OR(A564&gt;=Schedule!nper,ROUND(H564,2)&lt;=0),"",A564+1),IF(OR(A564&gt;=Schedule!nper,H564&lt;=0),"",A564+1)))</f>
        <v/>
      </c>
      <c r="B565" s="54" t="str">
        <f>IF(A565="","",IF(Schedule!periods_per_year=26,IF(A565=1,Schedule!fpdate,B564+14),IF(Schedule!periods_per_year=52,IF(A565=1,Schedule!fpdate,B564+7),IF(Schedule!periods_per_year=24,IF(A565=1,Schedule!fpdate,IF(Schedule!fpdate=EOMONTH(Schedule!fpdate,0),IF(ISODD(A565),EOMONTH(EDATE(Schedule!fpdate,(A565-1)/2),0),EDATE(DATE(YEAR(Schedule!fpdate),MONTH(Schedule!fpdate)+1,15),(A565-1)/2)),IF(DAY(Schedule!fpdate)=15,IF(ISODD(A565),EDATE(Schedule!fpdate,(A565-1)/2),EOMONTH(EDATE(Schedule!fpdate,(A565-1)/2),0)),IF(DAY(Schedule!fpdate)&lt;=14,IF(ISODD(A565),EDATE(Schedule!fpdate,(A565-1)/2),EDATE(MIN(Schedule!fpdate+15,EOMONTH(Schedule!fpdate,0)),(A565-1)/2)),EDATE(IF(ISODD(A565),Schedule!fpdate,Schedule!fpdate-15),A565/2))))),IF(A565=1,Schedule!fpdate,EDATE(Schedule!fpdate,Schedule!months_per_period*(A565-1)))))))</f>
        <v/>
      </c>
      <c r="C565" s="55" t="str">
        <f>IF(A565="","",IF(Schedule!roundOpt,IF(OR(A565=Schedule!nper,Schedule!payment&gt;ROUND((1+Schedule!rate)*H564,2)),ROUND((1+Schedule!rate)*H564,2),Schedule!payment),IF(OR(A565=Schedule!nper,Schedule!payment&gt;(1+Schedule!rate)*H564),(1+Schedule!rate)*H564,Schedule!payment)))</f>
        <v/>
      </c>
      <c r="D565" s="58"/>
      <c r="E565" s="57"/>
      <c r="F565" s="57" t="str">
        <f>IF(A565="","",IF(AND(A565=1,Schedule!pmtType=1),0,IF(Schedule!roundOpt,ROUND(Schedule!rate*H564,2),Schedule!rate*H564)))</f>
        <v/>
      </c>
      <c r="G565" s="57" t="str">
        <f t="shared" si="7"/>
        <v/>
      </c>
      <c r="H565" s="57" t="str">
        <f t="shared" si="8"/>
        <v/>
      </c>
    </row>
    <row r="566" ht="12.75" customHeight="1">
      <c r="A566" s="53" t="str">
        <f>IF(H565="","",IF(Schedule!roundOpt,IF(OR(A565&gt;=Schedule!nper,ROUND(H565,2)&lt;=0),"",A565+1),IF(OR(A565&gt;=Schedule!nper,H565&lt;=0),"",A565+1)))</f>
        <v/>
      </c>
      <c r="B566" s="54" t="str">
        <f>IF(A566="","",IF(Schedule!periods_per_year=26,IF(A566=1,Schedule!fpdate,B565+14),IF(Schedule!periods_per_year=52,IF(A566=1,Schedule!fpdate,B565+7),IF(Schedule!periods_per_year=24,IF(A566=1,Schedule!fpdate,IF(Schedule!fpdate=EOMONTH(Schedule!fpdate,0),IF(ISODD(A566),EOMONTH(EDATE(Schedule!fpdate,(A566-1)/2),0),EDATE(DATE(YEAR(Schedule!fpdate),MONTH(Schedule!fpdate)+1,15),(A566-1)/2)),IF(DAY(Schedule!fpdate)=15,IF(ISODD(A566),EDATE(Schedule!fpdate,(A566-1)/2),EOMONTH(EDATE(Schedule!fpdate,(A566-1)/2),0)),IF(DAY(Schedule!fpdate)&lt;=14,IF(ISODD(A566),EDATE(Schedule!fpdate,(A566-1)/2),EDATE(MIN(Schedule!fpdate+15,EOMONTH(Schedule!fpdate,0)),(A566-1)/2)),EDATE(IF(ISODD(A566),Schedule!fpdate,Schedule!fpdate-15),A566/2))))),IF(A566=1,Schedule!fpdate,EDATE(Schedule!fpdate,Schedule!months_per_period*(A566-1)))))))</f>
        <v/>
      </c>
      <c r="C566" s="55" t="str">
        <f>IF(A566="","",IF(Schedule!roundOpt,IF(OR(A566=Schedule!nper,Schedule!payment&gt;ROUND((1+Schedule!rate)*H565,2)),ROUND((1+Schedule!rate)*H565,2),Schedule!payment),IF(OR(A566=Schedule!nper,Schedule!payment&gt;(1+Schedule!rate)*H565),(1+Schedule!rate)*H565,Schedule!payment)))</f>
        <v/>
      </c>
      <c r="D566" s="58"/>
      <c r="E566" s="57"/>
      <c r="F566" s="57" t="str">
        <f>IF(A566="","",IF(AND(A566=1,Schedule!pmtType=1),0,IF(Schedule!roundOpt,ROUND(Schedule!rate*H565,2),Schedule!rate*H565)))</f>
        <v/>
      </c>
      <c r="G566" s="57" t="str">
        <f t="shared" si="7"/>
        <v/>
      </c>
      <c r="H566" s="57" t="str">
        <f t="shared" si="8"/>
        <v/>
      </c>
    </row>
    <row r="567" ht="12.75" customHeight="1">
      <c r="A567" s="53" t="str">
        <f>IF(H566="","",IF(Schedule!roundOpt,IF(OR(A566&gt;=Schedule!nper,ROUND(H566,2)&lt;=0),"",A566+1),IF(OR(A566&gt;=Schedule!nper,H566&lt;=0),"",A566+1)))</f>
        <v/>
      </c>
      <c r="B567" s="54" t="str">
        <f>IF(A567="","",IF(Schedule!periods_per_year=26,IF(A567=1,Schedule!fpdate,B566+14),IF(Schedule!periods_per_year=52,IF(A567=1,Schedule!fpdate,B566+7),IF(Schedule!periods_per_year=24,IF(A567=1,Schedule!fpdate,IF(Schedule!fpdate=EOMONTH(Schedule!fpdate,0),IF(ISODD(A567),EOMONTH(EDATE(Schedule!fpdate,(A567-1)/2),0),EDATE(DATE(YEAR(Schedule!fpdate),MONTH(Schedule!fpdate)+1,15),(A567-1)/2)),IF(DAY(Schedule!fpdate)=15,IF(ISODD(A567),EDATE(Schedule!fpdate,(A567-1)/2),EOMONTH(EDATE(Schedule!fpdate,(A567-1)/2),0)),IF(DAY(Schedule!fpdate)&lt;=14,IF(ISODD(A567),EDATE(Schedule!fpdate,(A567-1)/2),EDATE(MIN(Schedule!fpdate+15,EOMONTH(Schedule!fpdate,0)),(A567-1)/2)),EDATE(IF(ISODD(A567),Schedule!fpdate,Schedule!fpdate-15),A567/2))))),IF(A567=1,Schedule!fpdate,EDATE(Schedule!fpdate,Schedule!months_per_period*(A567-1)))))))</f>
        <v/>
      </c>
      <c r="C567" s="55" t="str">
        <f>IF(A567="","",IF(Schedule!roundOpt,IF(OR(A567=Schedule!nper,Schedule!payment&gt;ROUND((1+Schedule!rate)*H566,2)),ROUND((1+Schedule!rate)*H566,2),Schedule!payment),IF(OR(A567=Schedule!nper,Schedule!payment&gt;(1+Schedule!rate)*H566),(1+Schedule!rate)*H566,Schedule!payment)))</f>
        <v/>
      </c>
      <c r="D567" s="58"/>
      <c r="E567" s="57"/>
      <c r="F567" s="57" t="str">
        <f>IF(A567="","",IF(AND(A567=1,Schedule!pmtType=1),0,IF(Schedule!roundOpt,ROUND(Schedule!rate*H566,2),Schedule!rate*H566)))</f>
        <v/>
      </c>
      <c r="G567" s="57" t="str">
        <f t="shared" si="7"/>
        <v/>
      </c>
      <c r="H567" s="57" t="str">
        <f t="shared" si="8"/>
        <v/>
      </c>
    </row>
    <row r="568" ht="12.75" customHeight="1">
      <c r="A568" s="53" t="str">
        <f>IF(H567="","",IF(Schedule!roundOpt,IF(OR(A567&gt;=Schedule!nper,ROUND(H567,2)&lt;=0),"",A567+1),IF(OR(A567&gt;=Schedule!nper,H567&lt;=0),"",A567+1)))</f>
        <v/>
      </c>
      <c r="B568" s="54" t="str">
        <f>IF(A568="","",IF(Schedule!periods_per_year=26,IF(A568=1,Schedule!fpdate,B567+14),IF(Schedule!periods_per_year=52,IF(A568=1,Schedule!fpdate,B567+7),IF(Schedule!periods_per_year=24,IF(A568=1,Schedule!fpdate,IF(Schedule!fpdate=EOMONTH(Schedule!fpdate,0),IF(ISODD(A568),EOMONTH(EDATE(Schedule!fpdate,(A568-1)/2),0),EDATE(DATE(YEAR(Schedule!fpdate),MONTH(Schedule!fpdate)+1,15),(A568-1)/2)),IF(DAY(Schedule!fpdate)=15,IF(ISODD(A568),EDATE(Schedule!fpdate,(A568-1)/2),EOMONTH(EDATE(Schedule!fpdate,(A568-1)/2),0)),IF(DAY(Schedule!fpdate)&lt;=14,IF(ISODD(A568),EDATE(Schedule!fpdate,(A568-1)/2),EDATE(MIN(Schedule!fpdate+15,EOMONTH(Schedule!fpdate,0)),(A568-1)/2)),EDATE(IF(ISODD(A568),Schedule!fpdate,Schedule!fpdate-15),A568/2))))),IF(A568=1,Schedule!fpdate,EDATE(Schedule!fpdate,Schedule!months_per_period*(A568-1)))))))</f>
        <v/>
      </c>
      <c r="C568" s="55" t="str">
        <f>IF(A568="","",IF(Schedule!roundOpt,IF(OR(A568=Schedule!nper,Schedule!payment&gt;ROUND((1+Schedule!rate)*H567,2)),ROUND((1+Schedule!rate)*H567,2),Schedule!payment),IF(OR(A568=Schedule!nper,Schedule!payment&gt;(1+Schedule!rate)*H567),(1+Schedule!rate)*H567,Schedule!payment)))</f>
        <v/>
      </c>
      <c r="D568" s="58"/>
      <c r="E568" s="57"/>
      <c r="F568" s="57" t="str">
        <f>IF(A568="","",IF(AND(A568=1,Schedule!pmtType=1),0,IF(Schedule!roundOpt,ROUND(Schedule!rate*H567,2),Schedule!rate*H567)))</f>
        <v/>
      </c>
      <c r="G568" s="57" t="str">
        <f t="shared" si="7"/>
        <v/>
      </c>
      <c r="H568" s="57" t="str">
        <f t="shared" si="8"/>
        <v/>
      </c>
    </row>
    <row r="569" ht="12.75" customHeight="1">
      <c r="A569" s="53" t="str">
        <f>IF(H568="","",IF(Schedule!roundOpt,IF(OR(A568&gt;=Schedule!nper,ROUND(H568,2)&lt;=0),"",A568+1),IF(OR(A568&gt;=Schedule!nper,H568&lt;=0),"",A568+1)))</f>
        <v/>
      </c>
      <c r="B569" s="54" t="str">
        <f>IF(A569="","",IF(Schedule!periods_per_year=26,IF(A569=1,Schedule!fpdate,B568+14),IF(Schedule!periods_per_year=52,IF(A569=1,Schedule!fpdate,B568+7),IF(Schedule!periods_per_year=24,IF(A569=1,Schedule!fpdate,IF(Schedule!fpdate=EOMONTH(Schedule!fpdate,0),IF(ISODD(A569),EOMONTH(EDATE(Schedule!fpdate,(A569-1)/2),0),EDATE(DATE(YEAR(Schedule!fpdate),MONTH(Schedule!fpdate)+1,15),(A569-1)/2)),IF(DAY(Schedule!fpdate)=15,IF(ISODD(A569),EDATE(Schedule!fpdate,(A569-1)/2),EOMONTH(EDATE(Schedule!fpdate,(A569-1)/2),0)),IF(DAY(Schedule!fpdate)&lt;=14,IF(ISODD(A569),EDATE(Schedule!fpdate,(A569-1)/2),EDATE(MIN(Schedule!fpdate+15,EOMONTH(Schedule!fpdate,0)),(A569-1)/2)),EDATE(IF(ISODD(A569),Schedule!fpdate,Schedule!fpdate-15),A569/2))))),IF(A569=1,Schedule!fpdate,EDATE(Schedule!fpdate,Schedule!months_per_period*(A569-1)))))))</f>
        <v/>
      </c>
      <c r="C569" s="55" t="str">
        <f>IF(A569="","",IF(Schedule!roundOpt,IF(OR(A569=Schedule!nper,Schedule!payment&gt;ROUND((1+Schedule!rate)*H568,2)),ROUND((1+Schedule!rate)*H568,2),Schedule!payment),IF(OR(A569=Schedule!nper,Schedule!payment&gt;(1+Schedule!rate)*H568),(1+Schedule!rate)*H568,Schedule!payment)))</f>
        <v/>
      </c>
      <c r="D569" s="58"/>
      <c r="E569" s="57"/>
      <c r="F569" s="57" t="str">
        <f>IF(A569="","",IF(AND(A569=1,Schedule!pmtType=1),0,IF(Schedule!roundOpt,ROUND(Schedule!rate*H568,2),Schedule!rate*H568)))</f>
        <v/>
      </c>
      <c r="G569" s="57" t="str">
        <f t="shared" si="7"/>
        <v/>
      </c>
      <c r="H569" s="57" t="str">
        <f t="shared" si="8"/>
        <v/>
      </c>
    </row>
    <row r="570" ht="12.75" customHeight="1">
      <c r="A570" s="53" t="str">
        <f>IF(H569="","",IF(Schedule!roundOpt,IF(OR(A569&gt;=Schedule!nper,ROUND(H569,2)&lt;=0),"",A569+1),IF(OR(A569&gt;=Schedule!nper,H569&lt;=0),"",A569+1)))</f>
        <v/>
      </c>
      <c r="B570" s="54" t="str">
        <f>IF(A570="","",IF(Schedule!periods_per_year=26,IF(A570=1,Schedule!fpdate,B569+14),IF(Schedule!periods_per_year=52,IF(A570=1,Schedule!fpdate,B569+7),IF(Schedule!periods_per_year=24,IF(A570=1,Schedule!fpdate,IF(Schedule!fpdate=EOMONTH(Schedule!fpdate,0),IF(ISODD(A570),EOMONTH(EDATE(Schedule!fpdate,(A570-1)/2),0),EDATE(DATE(YEAR(Schedule!fpdate),MONTH(Schedule!fpdate)+1,15),(A570-1)/2)),IF(DAY(Schedule!fpdate)=15,IF(ISODD(A570),EDATE(Schedule!fpdate,(A570-1)/2),EOMONTH(EDATE(Schedule!fpdate,(A570-1)/2),0)),IF(DAY(Schedule!fpdate)&lt;=14,IF(ISODD(A570),EDATE(Schedule!fpdate,(A570-1)/2),EDATE(MIN(Schedule!fpdate+15,EOMONTH(Schedule!fpdate,0)),(A570-1)/2)),EDATE(IF(ISODD(A570),Schedule!fpdate,Schedule!fpdate-15),A570/2))))),IF(A570=1,Schedule!fpdate,EDATE(Schedule!fpdate,Schedule!months_per_period*(A570-1)))))))</f>
        <v/>
      </c>
      <c r="C570" s="55" t="str">
        <f>IF(A570="","",IF(Schedule!roundOpt,IF(OR(A570=Schedule!nper,Schedule!payment&gt;ROUND((1+Schedule!rate)*H569,2)),ROUND((1+Schedule!rate)*H569,2),Schedule!payment),IF(OR(A570=Schedule!nper,Schedule!payment&gt;(1+Schedule!rate)*H569),(1+Schedule!rate)*H569,Schedule!payment)))</f>
        <v/>
      </c>
      <c r="D570" s="58"/>
      <c r="E570" s="57"/>
      <c r="F570" s="57" t="str">
        <f>IF(A570="","",IF(AND(A570=1,Schedule!pmtType=1),0,IF(Schedule!roundOpt,ROUND(Schedule!rate*H569,2),Schedule!rate*H569)))</f>
        <v/>
      </c>
      <c r="G570" s="57" t="str">
        <f t="shared" si="7"/>
        <v/>
      </c>
      <c r="H570" s="57" t="str">
        <f t="shared" si="8"/>
        <v/>
      </c>
    </row>
    <row r="571" ht="12.75" customHeight="1">
      <c r="A571" s="53" t="str">
        <f>IF(H570="","",IF(Schedule!roundOpt,IF(OR(A570&gt;=Schedule!nper,ROUND(H570,2)&lt;=0),"",A570+1),IF(OR(A570&gt;=Schedule!nper,H570&lt;=0),"",A570+1)))</f>
        <v/>
      </c>
      <c r="B571" s="54" t="str">
        <f>IF(A571="","",IF(Schedule!periods_per_year=26,IF(A571=1,Schedule!fpdate,B570+14),IF(Schedule!periods_per_year=52,IF(A571=1,Schedule!fpdate,B570+7),IF(Schedule!periods_per_year=24,IF(A571=1,Schedule!fpdate,IF(Schedule!fpdate=EOMONTH(Schedule!fpdate,0),IF(ISODD(A571),EOMONTH(EDATE(Schedule!fpdate,(A571-1)/2),0),EDATE(DATE(YEAR(Schedule!fpdate),MONTH(Schedule!fpdate)+1,15),(A571-1)/2)),IF(DAY(Schedule!fpdate)=15,IF(ISODD(A571),EDATE(Schedule!fpdate,(A571-1)/2),EOMONTH(EDATE(Schedule!fpdate,(A571-1)/2),0)),IF(DAY(Schedule!fpdate)&lt;=14,IF(ISODD(A571),EDATE(Schedule!fpdate,(A571-1)/2),EDATE(MIN(Schedule!fpdate+15,EOMONTH(Schedule!fpdate,0)),(A571-1)/2)),EDATE(IF(ISODD(A571),Schedule!fpdate,Schedule!fpdate-15),A571/2))))),IF(A571=1,Schedule!fpdate,EDATE(Schedule!fpdate,Schedule!months_per_period*(A571-1)))))))</f>
        <v/>
      </c>
      <c r="C571" s="55" t="str">
        <f>IF(A571="","",IF(Schedule!roundOpt,IF(OR(A571=Schedule!nper,Schedule!payment&gt;ROUND((1+Schedule!rate)*H570,2)),ROUND((1+Schedule!rate)*H570,2),Schedule!payment),IF(OR(A571=Schedule!nper,Schedule!payment&gt;(1+Schedule!rate)*H570),(1+Schedule!rate)*H570,Schedule!payment)))</f>
        <v/>
      </c>
      <c r="D571" s="58"/>
      <c r="E571" s="57"/>
      <c r="F571" s="57" t="str">
        <f>IF(A571="","",IF(AND(A571=1,Schedule!pmtType=1),0,IF(Schedule!roundOpt,ROUND(Schedule!rate*H570,2),Schedule!rate*H570)))</f>
        <v/>
      </c>
      <c r="G571" s="57" t="str">
        <f t="shared" si="7"/>
        <v/>
      </c>
      <c r="H571" s="57" t="str">
        <f t="shared" si="8"/>
        <v/>
      </c>
    </row>
    <row r="572" ht="12.75" customHeight="1">
      <c r="A572" s="53" t="str">
        <f>IF(H571="","",IF(Schedule!roundOpt,IF(OR(A571&gt;=Schedule!nper,ROUND(H571,2)&lt;=0),"",A571+1),IF(OR(A571&gt;=Schedule!nper,H571&lt;=0),"",A571+1)))</f>
        <v/>
      </c>
      <c r="B572" s="54" t="str">
        <f>IF(A572="","",IF(Schedule!periods_per_year=26,IF(A572=1,Schedule!fpdate,B571+14),IF(Schedule!periods_per_year=52,IF(A572=1,Schedule!fpdate,B571+7),IF(Schedule!periods_per_year=24,IF(A572=1,Schedule!fpdate,IF(Schedule!fpdate=EOMONTH(Schedule!fpdate,0),IF(ISODD(A572),EOMONTH(EDATE(Schedule!fpdate,(A572-1)/2),0),EDATE(DATE(YEAR(Schedule!fpdate),MONTH(Schedule!fpdate)+1,15),(A572-1)/2)),IF(DAY(Schedule!fpdate)=15,IF(ISODD(A572),EDATE(Schedule!fpdate,(A572-1)/2),EOMONTH(EDATE(Schedule!fpdate,(A572-1)/2),0)),IF(DAY(Schedule!fpdate)&lt;=14,IF(ISODD(A572),EDATE(Schedule!fpdate,(A572-1)/2),EDATE(MIN(Schedule!fpdate+15,EOMONTH(Schedule!fpdate,0)),(A572-1)/2)),EDATE(IF(ISODD(A572),Schedule!fpdate,Schedule!fpdate-15),A572/2))))),IF(A572=1,Schedule!fpdate,EDATE(Schedule!fpdate,Schedule!months_per_period*(A572-1)))))))</f>
        <v/>
      </c>
      <c r="C572" s="55" t="str">
        <f>IF(A572="","",IF(Schedule!roundOpt,IF(OR(A572=Schedule!nper,Schedule!payment&gt;ROUND((1+Schedule!rate)*H571,2)),ROUND((1+Schedule!rate)*H571,2),Schedule!payment),IF(OR(A572=Schedule!nper,Schedule!payment&gt;(1+Schedule!rate)*H571),(1+Schedule!rate)*H571,Schedule!payment)))</f>
        <v/>
      </c>
      <c r="D572" s="58"/>
      <c r="E572" s="57"/>
      <c r="F572" s="57" t="str">
        <f>IF(A572="","",IF(AND(A572=1,Schedule!pmtType=1),0,IF(Schedule!roundOpt,ROUND(Schedule!rate*H571,2),Schedule!rate*H571)))</f>
        <v/>
      </c>
      <c r="G572" s="57" t="str">
        <f t="shared" si="7"/>
        <v/>
      </c>
      <c r="H572" s="57" t="str">
        <f t="shared" si="8"/>
        <v/>
      </c>
    </row>
    <row r="573" ht="12.75" customHeight="1">
      <c r="A573" s="53" t="str">
        <f>IF(H572="","",IF(Schedule!roundOpt,IF(OR(A572&gt;=Schedule!nper,ROUND(H572,2)&lt;=0),"",A572+1),IF(OR(A572&gt;=Schedule!nper,H572&lt;=0),"",A572+1)))</f>
        <v/>
      </c>
      <c r="B573" s="54" t="str">
        <f>IF(A573="","",IF(Schedule!periods_per_year=26,IF(A573=1,Schedule!fpdate,B572+14),IF(Schedule!periods_per_year=52,IF(A573=1,Schedule!fpdate,B572+7),IF(Schedule!periods_per_year=24,IF(A573=1,Schedule!fpdate,IF(Schedule!fpdate=EOMONTH(Schedule!fpdate,0),IF(ISODD(A573),EOMONTH(EDATE(Schedule!fpdate,(A573-1)/2),0),EDATE(DATE(YEAR(Schedule!fpdate),MONTH(Schedule!fpdate)+1,15),(A573-1)/2)),IF(DAY(Schedule!fpdate)=15,IF(ISODD(A573),EDATE(Schedule!fpdate,(A573-1)/2),EOMONTH(EDATE(Schedule!fpdate,(A573-1)/2),0)),IF(DAY(Schedule!fpdate)&lt;=14,IF(ISODD(A573),EDATE(Schedule!fpdate,(A573-1)/2),EDATE(MIN(Schedule!fpdate+15,EOMONTH(Schedule!fpdate,0)),(A573-1)/2)),EDATE(IF(ISODD(A573),Schedule!fpdate,Schedule!fpdate-15),A573/2))))),IF(A573=1,Schedule!fpdate,EDATE(Schedule!fpdate,Schedule!months_per_period*(A573-1)))))))</f>
        <v/>
      </c>
      <c r="C573" s="55" t="str">
        <f>IF(A573="","",IF(Schedule!roundOpt,IF(OR(A573=Schedule!nper,Schedule!payment&gt;ROUND((1+Schedule!rate)*H572,2)),ROUND((1+Schedule!rate)*H572,2),Schedule!payment),IF(OR(A573=Schedule!nper,Schedule!payment&gt;(1+Schedule!rate)*H572),(1+Schedule!rate)*H572,Schedule!payment)))</f>
        <v/>
      </c>
      <c r="D573" s="58"/>
      <c r="E573" s="57"/>
      <c r="F573" s="57" t="str">
        <f>IF(A573="","",IF(AND(A573=1,Schedule!pmtType=1),0,IF(Schedule!roundOpt,ROUND(Schedule!rate*H572,2),Schedule!rate*H572)))</f>
        <v/>
      </c>
      <c r="G573" s="57" t="str">
        <f t="shared" si="7"/>
        <v/>
      </c>
      <c r="H573" s="57" t="str">
        <f t="shared" si="8"/>
        <v/>
      </c>
    </row>
    <row r="574" ht="12.75" customHeight="1">
      <c r="A574" s="53" t="str">
        <f>IF(H573="","",IF(Schedule!roundOpt,IF(OR(A573&gt;=Schedule!nper,ROUND(H573,2)&lt;=0),"",A573+1),IF(OR(A573&gt;=Schedule!nper,H573&lt;=0),"",A573+1)))</f>
        <v/>
      </c>
      <c r="B574" s="54" t="str">
        <f>IF(A574="","",IF(Schedule!periods_per_year=26,IF(A574=1,Schedule!fpdate,B573+14),IF(Schedule!periods_per_year=52,IF(A574=1,Schedule!fpdate,B573+7),IF(Schedule!periods_per_year=24,IF(A574=1,Schedule!fpdate,IF(Schedule!fpdate=EOMONTH(Schedule!fpdate,0),IF(ISODD(A574),EOMONTH(EDATE(Schedule!fpdate,(A574-1)/2),0),EDATE(DATE(YEAR(Schedule!fpdate),MONTH(Schedule!fpdate)+1,15),(A574-1)/2)),IF(DAY(Schedule!fpdate)=15,IF(ISODD(A574),EDATE(Schedule!fpdate,(A574-1)/2),EOMONTH(EDATE(Schedule!fpdate,(A574-1)/2),0)),IF(DAY(Schedule!fpdate)&lt;=14,IF(ISODD(A574),EDATE(Schedule!fpdate,(A574-1)/2),EDATE(MIN(Schedule!fpdate+15,EOMONTH(Schedule!fpdate,0)),(A574-1)/2)),EDATE(IF(ISODD(A574),Schedule!fpdate,Schedule!fpdate-15),A574/2))))),IF(A574=1,Schedule!fpdate,EDATE(Schedule!fpdate,Schedule!months_per_period*(A574-1)))))))</f>
        <v/>
      </c>
      <c r="C574" s="55" t="str">
        <f>IF(A574="","",IF(Schedule!roundOpt,IF(OR(A574=Schedule!nper,Schedule!payment&gt;ROUND((1+Schedule!rate)*H573,2)),ROUND((1+Schedule!rate)*H573,2),Schedule!payment),IF(OR(A574=Schedule!nper,Schedule!payment&gt;(1+Schedule!rate)*H573),(1+Schedule!rate)*H573,Schedule!payment)))</f>
        <v/>
      </c>
      <c r="D574" s="58"/>
      <c r="E574" s="57"/>
      <c r="F574" s="57" t="str">
        <f>IF(A574="","",IF(AND(A574=1,Schedule!pmtType=1),0,IF(Schedule!roundOpt,ROUND(Schedule!rate*H573,2),Schedule!rate*H573)))</f>
        <v/>
      </c>
      <c r="G574" s="57" t="str">
        <f t="shared" si="7"/>
        <v/>
      </c>
      <c r="H574" s="57" t="str">
        <f t="shared" si="8"/>
        <v/>
      </c>
    </row>
    <row r="575" ht="12.75" customHeight="1">
      <c r="A575" s="53" t="str">
        <f>IF(H574="","",IF(Schedule!roundOpt,IF(OR(A574&gt;=Schedule!nper,ROUND(H574,2)&lt;=0),"",A574+1),IF(OR(A574&gt;=Schedule!nper,H574&lt;=0),"",A574+1)))</f>
        <v/>
      </c>
      <c r="B575" s="54" t="str">
        <f>IF(A575="","",IF(Schedule!periods_per_year=26,IF(A575=1,Schedule!fpdate,B574+14),IF(Schedule!periods_per_year=52,IF(A575=1,Schedule!fpdate,B574+7),IF(Schedule!periods_per_year=24,IF(A575=1,Schedule!fpdate,IF(Schedule!fpdate=EOMONTH(Schedule!fpdate,0),IF(ISODD(A575),EOMONTH(EDATE(Schedule!fpdate,(A575-1)/2),0),EDATE(DATE(YEAR(Schedule!fpdate),MONTH(Schedule!fpdate)+1,15),(A575-1)/2)),IF(DAY(Schedule!fpdate)=15,IF(ISODD(A575),EDATE(Schedule!fpdate,(A575-1)/2),EOMONTH(EDATE(Schedule!fpdate,(A575-1)/2),0)),IF(DAY(Schedule!fpdate)&lt;=14,IF(ISODD(A575),EDATE(Schedule!fpdate,(A575-1)/2),EDATE(MIN(Schedule!fpdate+15,EOMONTH(Schedule!fpdate,0)),(A575-1)/2)),EDATE(IF(ISODD(A575),Schedule!fpdate,Schedule!fpdate-15),A575/2))))),IF(A575=1,Schedule!fpdate,EDATE(Schedule!fpdate,Schedule!months_per_period*(A575-1)))))))</f>
        <v/>
      </c>
      <c r="C575" s="55" t="str">
        <f>IF(A575="","",IF(Schedule!roundOpt,IF(OR(A575=Schedule!nper,Schedule!payment&gt;ROUND((1+Schedule!rate)*H574,2)),ROUND((1+Schedule!rate)*H574,2),Schedule!payment),IF(OR(A575=Schedule!nper,Schedule!payment&gt;(1+Schedule!rate)*H574),(1+Schedule!rate)*H574,Schedule!payment)))</f>
        <v/>
      </c>
      <c r="D575" s="58"/>
      <c r="E575" s="57"/>
      <c r="F575" s="57" t="str">
        <f>IF(A575="","",IF(AND(A575=1,Schedule!pmtType=1),0,IF(Schedule!roundOpt,ROUND(Schedule!rate*H574,2),Schedule!rate*H574)))</f>
        <v/>
      </c>
      <c r="G575" s="57" t="str">
        <f t="shared" si="7"/>
        <v/>
      </c>
      <c r="H575" s="57" t="str">
        <f t="shared" si="8"/>
        <v/>
      </c>
    </row>
    <row r="576" ht="12.75" customHeight="1">
      <c r="A576" s="53" t="str">
        <f>IF(H575="","",IF(Schedule!roundOpt,IF(OR(A575&gt;=Schedule!nper,ROUND(H575,2)&lt;=0),"",A575+1),IF(OR(A575&gt;=Schedule!nper,H575&lt;=0),"",A575+1)))</f>
        <v/>
      </c>
      <c r="B576" s="54" t="str">
        <f>IF(A576="","",IF(Schedule!periods_per_year=26,IF(A576=1,Schedule!fpdate,B575+14),IF(Schedule!periods_per_year=52,IF(A576=1,Schedule!fpdate,B575+7),IF(Schedule!periods_per_year=24,IF(A576=1,Schedule!fpdate,IF(Schedule!fpdate=EOMONTH(Schedule!fpdate,0),IF(ISODD(A576),EOMONTH(EDATE(Schedule!fpdate,(A576-1)/2),0),EDATE(DATE(YEAR(Schedule!fpdate),MONTH(Schedule!fpdate)+1,15),(A576-1)/2)),IF(DAY(Schedule!fpdate)=15,IF(ISODD(A576),EDATE(Schedule!fpdate,(A576-1)/2),EOMONTH(EDATE(Schedule!fpdate,(A576-1)/2),0)),IF(DAY(Schedule!fpdate)&lt;=14,IF(ISODD(A576),EDATE(Schedule!fpdate,(A576-1)/2),EDATE(MIN(Schedule!fpdate+15,EOMONTH(Schedule!fpdate,0)),(A576-1)/2)),EDATE(IF(ISODD(A576),Schedule!fpdate,Schedule!fpdate-15),A576/2))))),IF(A576=1,Schedule!fpdate,EDATE(Schedule!fpdate,Schedule!months_per_period*(A576-1)))))))</f>
        <v/>
      </c>
      <c r="C576" s="55" t="str">
        <f>IF(A576="","",IF(Schedule!roundOpt,IF(OR(A576=Schedule!nper,Schedule!payment&gt;ROUND((1+Schedule!rate)*H575,2)),ROUND((1+Schedule!rate)*H575,2),Schedule!payment),IF(OR(A576=Schedule!nper,Schedule!payment&gt;(1+Schedule!rate)*H575),(1+Schedule!rate)*H575,Schedule!payment)))</f>
        <v/>
      </c>
      <c r="D576" s="58"/>
      <c r="E576" s="57"/>
      <c r="F576" s="57" t="str">
        <f>IF(A576="","",IF(AND(A576=1,Schedule!pmtType=1),0,IF(Schedule!roundOpt,ROUND(Schedule!rate*H575,2),Schedule!rate*H575)))</f>
        <v/>
      </c>
      <c r="G576" s="57" t="str">
        <f t="shared" si="7"/>
        <v/>
      </c>
      <c r="H576" s="57" t="str">
        <f t="shared" si="8"/>
        <v/>
      </c>
    </row>
    <row r="577" ht="12.75" customHeight="1">
      <c r="A577" s="53" t="str">
        <f>IF(H576="","",IF(Schedule!roundOpt,IF(OR(A576&gt;=Schedule!nper,ROUND(H576,2)&lt;=0),"",A576+1),IF(OR(A576&gt;=Schedule!nper,H576&lt;=0),"",A576+1)))</f>
        <v/>
      </c>
      <c r="B577" s="54" t="str">
        <f>IF(A577="","",IF(Schedule!periods_per_year=26,IF(A577=1,Schedule!fpdate,B576+14),IF(Schedule!periods_per_year=52,IF(A577=1,Schedule!fpdate,B576+7),IF(Schedule!periods_per_year=24,IF(A577=1,Schedule!fpdate,IF(Schedule!fpdate=EOMONTH(Schedule!fpdate,0),IF(ISODD(A577),EOMONTH(EDATE(Schedule!fpdate,(A577-1)/2),0),EDATE(DATE(YEAR(Schedule!fpdate),MONTH(Schedule!fpdate)+1,15),(A577-1)/2)),IF(DAY(Schedule!fpdate)=15,IF(ISODD(A577),EDATE(Schedule!fpdate,(A577-1)/2),EOMONTH(EDATE(Schedule!fpdate,(A577-1)/2),0)),IF(DAY(Schedule!fpdate)&lt;=14,IF(ISODD(A577),EDATE(Schedule!fpdate,(A577-1)/2),EDATE(MIN(Schedule!fpdate+15,EOMONTH(Schedule!fpdate,0)),(A577-1)/2)),EDATE(IF(ISODD(A577),Schedule!fpdate,Schedule!fpdate-15),A577/2))))),IF(A577=1,Schedule!fpdate,EDATE(Schedule!fpdate,Schedule!months_per_period*(A577-1)))))))</f>
        <v/>
      </c>
      <c r="C577" s="55" t="str">
        <f>IF(A577="","",IF(Schedule!roundOpt,IF(OR(A577=Schedule!nper,Schedule!payment&gt;ROUND((1+Schedule!rate)*H576,2)),ROUND((1+Schedule!rate)*H576,2),Schedule!payment),IF(OR(A577=Schedule!nper,Schedule!payment&gt;(1+Schedule!rate)*H576),(1+Schedule!rate)*H576,Schedule!payment)))</f>
        <v/>
      </c>
      <c r="D577" s="58"/>
      <c r="E577" s="57"/>
      <c r="F577" s="57" t="str">
        <f>IF(A577="","",IF(AND(A577=1,Schedule!pmtType=1),0,IF(Schedule!roundOpt,ROUND(Schedule!rate*H576,2),Schedule!rate*H576)))</f>
        <v/>
      </c>
      <c r="G577" s="57" t="str">
        <f t="shared" si="7"/>
        <v/>
      </c>
      <c r="H577" s="57" t="str">
        <f t="shared" si="8"/>
        <v/>
      </c>
    </row>
    <row r="578" ht="12.75" customHeight="1">
      <c r="A578" s="53" t="str">
        <f>IF(H577="","",IF(Schedule!roundOpt,IF(OR(A577&gt;=Schedule!nper,ROUND(H577,2)&lt;=0),"",A577+1),IF(OR(A577&gt;=Schedule!nper,H577&lt;=0),"",A577+1)))</f>
        <v/>
      </c>
      <c r="B578" s="54" t="str">
        <f>IF(A578="","",IF(Schedule!periods_per_year=26,IF(A578=1,Schedule!fpdate,B577+14),IF(Schedule!periods_per_year=52,IF(A578=1,Schedule!fpdate,B577+7),IF(Schedule!periods_per_year=24,IF(A578=1,Schedule!fpdate,IF(Schedule!fpdate=EOMONTH(Schedule!fpdate,0),IF(ISODD(A578),EOMONTH(EDATE(Schedule!fpdate,(A578-1)/2),0),EDATE(DATE(YEAR(Schedule!fpdate),MONTH(Schedule!fpdate)+1,15),(A578-1)/2)),IF(DAY(Schedule!fpdate)=15,IF(ISODD(A578),EDATE(Schedule!fpdate,(A578-1)/2),EOMONTH(EDATE(Schedule!fpdate,(A578-1)/2),0)),IF(DAY(Schedule!fpdate)&lt;=14,IF(ISODD(A578),EDATE(Schedule!fpdate,(A578-1)/2),EDATE(MIN(Schedule!fpdate+15,EOMONTH(Schedule!fpdate,0)),(A578-1)/2)),EDATE(IF(ISODD(A578),Schedule!fpdate,Schedule!fpdate-15),A578/2))))),IF(A578=1,Schedule!fpdate,EDATE(Schedule!fpdate,Schedule!months_per_period*(A578-1)))))))</f>
        <v/>
      </c>
      <c r="C578" s="55" t="str">
        <f>IF(A578="","",IF(Schedule!roundOpt,IF(OR(A578=Schedule!nper,Schedule!payment&gt;ROUND((1+Schedule!rate)*H577,2)),ROUND((1+Schedule!rate)*H577,2),Schedule!payment),IF(OR(A578=Schedule!nper,Schedule!payment&gt;(1+Schedule!rate)*H577),(1+Schedule!rate)*H577,Schedule!payment)))</f>
        <v/>
      </c>
      <c r="D578" s="58"/>
      <c r="E578" s="57"/>
      <c r="F578" s="57" t="str">
        <f>IF(A578="","",IF(AND(A578=1,Schedule!pmtType=1),0,IF(Schedule!roundOpt,ROUND(Schedule!rate*H577,2),Schedule!rate*H577)))</f>
        <v/>
      </c>
      <c r="G578" s="57" t="str">
        <f t="shared" si="7"/>
        <v/>
      </c>
      <c r="H578" s="57" t="str">
        <f t="shared" si="8"/>
        <v/>
      </c>
    </row>
    <row r="579" ht="12.75" customHeight="1">
      <c r="A579" s="53" t="str">
        <f>IF(H578="","",IF(Schedule!roundOpt,IF(OR(A578&gt;=Schedule!nper,ROUND(H578,2)&lt;=0),"",A578+1),IF(OR(A578&gt;=Schedule!nper,H578&lt;=0),"",A578+1)))</f>
        <v/>
      </c>
      <c r="B579" s="54" t="str">
        <f>IF(A579="","",IF(Schedule!periods_per_year=26,IF(A579=1,Schedule!fpdate,B578+14),IF(Schedule!periods_per_year=52,IF(A579=1,Schedule!fpdate,B578+7),IF(Schedule!periods_per_year=24,IF(A579=1,Schedule!fpdate,IF(Schedule!fpdate=EOMONTH(Schedule!fpdate,0),IF(ISODD(A579),EOMONTH(EDATE(Schedule!fpdate,(A579-1)/2),0),EDATE(DATE(YEAR(Schedule!fpdate),MONTH(Schedule!fpdate)+1,15),(A579-1)/2)),IF(DAY(Schedule!fpdate)=15,IF(ISODD(A579),EDATE(Schedule!fpdate,(A579-1)/2),EOMONTH(EDATE(Schedule!fpdate,(A579-1)/2),0)),IF(DAY(Schedule!fpdate)&lt;=14,IF(ISODD(A579),EDATE(Schedule!fpdate,(A579-1)/2),EDATE(MIN(Schedule!fpdate+15,EOMONTH(Schedule!fpdate,0)),(A579-1)/2)),EDATE(IF(ISODD(A579),Schedule!fpdate,Schedule!fpdate-15),A579/2))))),IF(A579=1,Schedule!fpdate,EDATE(Schedule!fpdate,Schedule!months_per_period*(A579-1)))))))</f>
        <v/>
      </c>
      <c r="C579" s="55" t="str">
        <f>IF(A579="","",IF(Schedule!roundOpt,IF(OR(A579=Schedule!nper,Schedule!payment&gt;ROUND((1+Schedule!rate)*H578,2)),ROUND((1+Schedule!rate)*H578,2),Schedule!payment),IF(OR(A579=Schedule!nper,Schedule!payment&gt;(1+Schedule!rate)*H578),(1+Schedule!rate)*H578,Schedule!payment)))</f>
        <v/>
      </c>
      <c r="D579" s="58"/>
      <c r="E579" s="57"/>
      <c r="F579" s="57" t="str">
        <f>IF(A579="","",IF(AND(A579=1,Schedule!pmtType=1),0,IF(Schedule!roundOpt,ROUND(Schedule!rate*H578,2),Schedule!rate*H578)))</f>
        <v/>
      </c>
      <c r="G579" s="57" t="str">
        <f t="shared" si="7"/>
        <v/>
      </c>
      <c r="H579" s="57" t="str">
        <f t="shared" si="8"/>
        <v/>
      </c>
    </row>
    <row r="580" ht="12.75" customHeight="1">
      <c r="A580" s="53" t="str">
        <f>IF(H579="","",IF(Schedule!roundOpt,IF(OR(A579&gt;=Schedule!nper,ROUND(H579,2)&lt;=0),"",A579+1),IF(OR(A579&gt;=Schedule!nper,H579&lt;=0),"",A579+1)))</f>
        <v/>
      </c>
      <c r="B580" s="54" t="str">
        <f>IF(A580="","",IF(Schedule!periods_per_year=26,IF(A580=1,Schedule!fpdate,B579+14),IF(Schedule!periods_per_year=52,IF(A580=1,Schedule!fpdate,B579+7),IF(Schedule!periods_per_year=24,IF(A580=1,Schedule!fpdate,IF(Schedule!fpdate=EOMONTH(Schedule!fpdate,0),IF(ISODD(A580),EOMONTH(EDATE(Schedule!fpdate,(A580-1)/2),0),EDATE(DATE(YEAR(Schedule!fpdate),MONTH(Schedule!fpdate)+1,15),(A580-1)/2)),IF(DAY(Schedule!fpdate)=15,IF(ISODD(A580),EDATE(Schedule!fpdate,(A580-1)/2),EOMONTH(EDATE(Schedule!fpdate,(A580-1)/2),0)),IF(DAY(Schedule!fpdate)&lt;=14,IF(ISODD(A580),EDATE(Schedule!fpdate,(A580-1)/2),EDATE(MIN(Schedule!fpdate+15,EOMONTH(Schedule!fpdate,0)),(A580-1)/2)),EDATE(IF(ISODD(A580),Schedule!fpdate,Schedule!fpdate-15),A580/2))))),IF(A580=1,Schedule!fpdate,EDATE(Schedule!fpdate,Schedule!months_per_period*(A580-1)))))))</f>
        <v/>
      </c>
      <c r="C580" s="55" t="str">
        <f>IF(A580="","",IF(Schedule!roundOpt,IF(OR(A580=Schedule!nper,Schedule!payment&gt;ROUND((1+Schedule!rate)*H579,2)),ROUND((1+Schedule!rate)*H579,2),Schedule!payment),IF(OR(A580=Schedule!nper,Schedule!payment&gt;(1+Schedule!rate)*H579),(1+Schedule!rate)*H579,Schedule!payment)))</f>
        <v/>
      </c>
      <c r="D580" s="58"/>
      <c r="E580" s="57"/>
      <c r="F580" s="57" t="str">
        <f>IF(A580="","",IF(AND(A580=1,Schedule!pmtType=1),0,IF(Schedule!roundOpt,ROUND(Schedule!rate*H579,2),Schedule!rate*H579)))</f>
        <v/>
      </c>
      <c r="G580" s="57" t="str">
        <f t="shared" si="7"/>
        <v/>
      </c>
      <c r="H580" s="57" t="str">
        <f t="shared" si="8"/>
        <v/>
      </c>
    </row>
    <row r="581" ht="12.75" customHeight="1">
      <c r="A581" s="53" t="str">
        <f>IF(H580="","",IF(Schedule!roundOpt,IF(OR(A580&gt;=Schedule!nper,ROUND(H580,2)&lt;=0),"",A580+1),IF(OR(A580&gt;=Schedule!nper,H580&lt;=0),"",A580+1)))</f>
        <v/>
      </c>
      <c r="B581" s="54" t="str">
        <f>IF(A581="","",IF(Schedule!periods_per_year=26,IF(A581=1,Schedule!fpdate,B580+14),IF(Schedule!periods_per_year=52,IF(A581=1,Schedule!fpdate,B580+7),IF(Schedule!periods_per_year=24,IF(A581=1,Schedule!fpdate,IF(Schedule!fpdate=EOMONTH(Schedule!fpdate,0),IF(ISODD(A581),EOMONTH(EDATE(Schedule!fpdate,(A581-1)/2),0),EDATE(DATE(YEAR(Schedule!fpdate),MONTH(Schedule!fpdate)+1,15),(A581-1)/2)),IF(DAY(Schedule!fpdate)=15,IF(ISODD(A581),EDATE(Schedule!fpdate,(A581-1)/2),EOMONTH(EDATE(Schedule!fpdate,(A581-1)/2),0)),IF(DAY(Schedule!fpdate)&lt;=14,IF(ISODD(A581),EDATE(Schedule!fpdate,(A581-1)/2),EDATE(MIN(Schedule!fpdate+15,EOMONTH(Schedule!fpdate,0)),(A581-1)/2)),EDATE(IF(ISODD(A581),Schedule!fpdate,Schedule!fpdate-15),A581/2))))),IF(A581=1,Schedule!fpdate,EDATE(Schedule!fpdate,Schedule!months_per_period*(A581-1)))))))</f>
        <v/>
      </c>
      <c r="C581" s="55" t="str">
        <f>IF(A581="","",IF(Schedule!roundOpt,IF(OR(A581=Schedule!nper,Schedule!payment&gt;ROUND((1+Schedule!rate)*H580,2)),ROUND((1+Schedule!rate)*H580,2),Schedule!payment),IF(OR(A581=Schedule!nper,Schedule!payment&gt;(1+Schedule!rate)*H580),(1+Schedule!rate)*H580,Schedule!payment)))</f>
        <v/>
      </c>
      <c r="D581" s="58"/>
      <c r="E581" s="57"/>
      <c r="F581" s="57" t="str">
        <f>IF(A581="","",IF(AND(A581=1,Schedule!pmtType=1),0,IF(Schedule!roundOpt,ROUND(Schedule!rate*H580,2),Schedule!rate*H580)))</f>
        <v/>
      </c>
      <c r="G581" s="57" t="str">
        <f t="shared" si="7"/>
        <v/>
      </c>
      <c r="H581" s="57" t="str">
        <f t="shared" si="8"/>
        <v/>
      </c>
    </row>
    <row r="582" ht="12.75" customHeight="1">
      <c r="A582" s="53" t="str">
        <f>IF(H581="","",IF(Schedule!roundOpt,IF(OR(A581&gt;=Schedule!nper,ROUND(H581,2)&lt;=0),"",A581+1),IF(OR(A581&gt;=Schedule!nper,H581&lt;=0),"",A581+1)))</f>
        <v/>
      </c>
      <c r="B582" s="54" t="str">
        <f>IF(A582="","",IF(Schedule!periods_per_year=26,IF(A582=1,Schedule!fpdate,B581+14),IF(Schedule!periods_per_year=52,IF(A582=1,Schedule!fpdate,B581+7),IF(Schedule!periods_per_year=24,IF(A582=1,Schedule!fpdate,IF(Schedule!fpdate=EOMONTH(Schedule!fpdate,0),IF(ISODD(A582),EOMONTH(EDATE(Schedule!fpdate,(A582-1)/2),0),EDATE(DATE(YEAR(Schedule!fpdate),MONTH(Schedule!fpdate)+1,15),(A582-1)/2)),IF(DAY(Schedule!fpdate)=15,IF(ISODD(A582),EDATE(Schedule!fpdate,(A582-1)/2),EOMONTH(EDATE(Schedule!fpdate,(A582-1)/2),0)),IF(DAY(Schedule!fpdate)&lt;=14,IF(ISODD(A582),EDATE(Schedule!fpdate,(A582-1)/2),EDATE(MIN(Schedule!fpdate+15,EOMONTH(Schedule!fpdate,0)),(A582-1)/2)),EDATE(IF(ISODD(A582),Schedule!fpdate,Schedule!fpdate-15),A582/2))))),IF(A582=1,Schedule!fpdate,EDATE(Schedule!fpdate,Schedule!months_per_period*(A582-1)))))))</f>
        <v/>
      </c>
      <c r="C582" s="55" t="str">
        <f>IF(A582="","",IF(Schedule!roundOpt,IF(OR(A582=Schedule!nper,Schedule!payment&gt;ROUND((1+Schedule!rate)*H581,2)),ROUND((1+Schedule!rate)*H581,2),Schedule!payment),IF(OR(A582=Schedule!nper,Schedule!payment&gt;(1+Schedule!rate)*H581),(1+Schedule!rate)*H581,Schedule!payment)))</f>
        <v/>
      </c>
      <c r="D582" s="58"/>
      <c r="E582" s="57"/>
      <c r="F582" s="57" t="str">
        <f>IF(A582="","",IF(AND(A582=1,Schedule!pmtType=1),0,IF(Schedule!roundOpt,ROUND(Schedule!rate*H581,2),Schedule!rate*H581)))</f>
        <v/>
      </c>
      <c r="G582" s="57" t="str">
        <f t="shared" si="7"/>
        <v/>
      </c>
      <c r="H582" s="57" t="str">
        <f t="shared" si="8"/>
        <v/>
      </c>
    </row>
    <row r="583" ht="12.75" customHeight="1">
      <c r="A583" s="53" t="str">
        <f>IF(H582="","",IF(Schedule!roundOpt,IF(OR(A582&gt;=Schedule!nper,ROUND(H582,2)&lt;=0),"",A582+1),IF(OR(A582&gt;=Schedule!nper,H582&lt;=0),"",A582+1)))</f>
        <v/>
      </c>
      <c r="B583" s="54" t="str">
        <f>IF(A583="","",IF(Schedule!periods_per_year=26,IF(A583=1,Schedule!fpdate,B582+14),IF(Schedule!periods_per_year=52,IF(A583=1,Schedule!fpdate,B582+7),IF(Schedule!periods_per_year=24,IF(A583=1,Schedule!fpdate,IF(Schedule!fpdate=EOMONTH(Schedule!fpdate,0),IF(ISODD(A583),EOMONTH(EDATE(Schedule!fpdate,(A583-1)/2),0),EDATE(DATE(YEAR(Schedule!fpdate),MONTH(Schedule!fpdate)+1,15),(A583-1)/2)),IF(DAY(Schedule!fpdate)=15,IF(ISODD(A583),EDATE(Schedule!fpdate,(A583-1)/2),EOMONTH(EDATE(Schedule!fpdate,(A583-1)/2),0)),IF(DAY(Schedule!fpdate)&lt;=14,IF(ISODD(A583),EDATE(Schedule!fpdate,(A583-1)/2),EDATE(MIN(Schedule!fpdate+15,EOMONTH(Schedule!fpdate,0)),(A583-1)/2)),EDATE(IF(ISODD(A583),Schedule!fpdate,Schedule!fpdate-15),A583/2))))),IF(A583=1,Schedule!fpdate,EDATE(Schedule!fpdate,Schedule!months_per_period*(A583-1)))))))</f>
        <v/>
      </c>
      <c r="C583" s="55" t="str">
        <f>IF(A583="","",IF(Schedule!roundOpt,IF(OR(A583=Schedule!nper,Schedule!payment&gt;ROUND((1+Schedule!rate)*H582,2)),ROUND((1+Schedule!rate)*H582,2),Schedule!payment),IF(OR(A583=Schedule!nper,Schedule!payment&gt;(1+Schedule!rate)*H582),(1+Schedule!rate)*H582,Schedule!payment)))</f>
        <v/>
      </c>
      <c r="D583" s="58"/>
      <c r="E583" s="57"/>
      <c r="F583" s="57" t="str">
        <f>IF(A583="","",IF(AND(A583=1,Schedule!pmtType=1),0,IF(Schedule!roundOpt,ROUND(Schedule!rate*H582,2),Schedule!rate*H582)))</f>
        <v/>
      </c>
      <c r="G583" s="57" t="str">
        <f t="shared" si="7"/>
        <v/>
      </c>
      <c r="H583" s="57" t="str">
        <f t="shared" si="8"/>
        <v/>
      </c>
    </row>
    <row r="584" ht="12.75" customHeight="1">
      <c r="A584" s="53" t="str">
        <f>IF(H583="","",IF(Schedule!roundOpt,IF(OR(A583&gt;=Schedule!nper,ROUND(H583,2)&lt;=0),"",A583+1),IF(OR(A583&gt;=Schedule!nper,H583&lt;=0),"",A583+1)))</f>
        <v/>
      </c>
      <c r="B584" s="54" t="str">
        <f>IF(A584="","",IF(Schedule!periods_per_year=26,IF(A584=1,Schedule!fpdate,B583+14),IF(Schedule!periods_per_year=52,IF(A584=1,Schedule!fpdate,B583+7),IF(Schedule!periods_per_year=24,IF(A584=1,Schedule!fpdate,IF(Schedule!fpdate=EOMONTH(Schedule!fpdate,0),IF(ISODD(A584),EOMONTH(EDATE(Schedule!fpdate,(A584-1)/2),0),EDATE(DATE(YEAR(Schedule!fpdate),MONTH(Schedule!fpdate)+1,15),(A584-1)/2)),IF(DAY(Schedule!fpdate)=15,IF(ISODD(A584),EDATE(Schedule!fpdate,(A584-1)/2),EOMONTH(EDATE(Schedule!fpdate,(A584-1)/2),0)),IF(DAY(Schedule!fpdate)&lt;=14,IF(ISODD(A584),EDATE(Schedule!fpdate,(A584-1)/2),EDATE(MIN(Schedule!fpdate+15,EOMONTH(Schedule!fpdate,0)),(A584-1)/2)),EDATE(IF(ISODD(A584),Schedule!fpdate,Schedule!fpdate-15),A584/2))))),IF(A584=1,Schedule!fpdate,EDATE(Schedule!fpdate,Schedule!months_per_period*(A584-1)))))))</f>
        <v/>
      </c>
      <c r="C584" s="55" t="str">
        <f>IF(A584="","",IF(Schedule!roundOpt,IF(OR(A584=Schedule!nper,Schedule!payment&gt;ROUND((1+Schedule!rate)*H583,2)),ROUND((1+Schedule!rate)*H583,2),Schedule!payment),IF(OR(A584=Schedule!nper,Schedule!payment&gt;(1+Schedule!rate)*H583),(1+Schedule!rate)*H583,Schedule!payment)))</f>
        <v/>
      </c>
      <c r="D584" s="58"/>
      <c r="E584" s="57"/>
      <c r="F584" s="57" t="str">
        <f>IF(A584="","",IF(AND(A584=1,Schedule!pmtType=1),0,IF(Schedule!roundOpt,ROUND(Schedule!rate*H583,2),Schedule!rate*H583)))</f>
        <v/>
      </c>
      <c r="G584" s="57" t="str">
        <f t="shared" si="7"/>
        <v/>
      </c>
      <c r="H584" s="57" t="str">
        <f t="shared" si="8"/>
        <v/>
      </c>
    </row>
    <row r="585" ht="12.75" customHeight="1">
      <c r="A585" s="53" t="str">
        <f>IF(H584="","",IF(Schedule!roundOpt,IF(OR(A584&gt;=Schedule!nper,ROUND(H584,2)&lt;=0),"",A584+1),IF(OR(A584&gt;=Schedule!nper,H584&lt;=0),"",A584+1)))</f>
        <v/>
      </c>
      <c r="B585" s="54" t="str">
        <f>IF(A585="","",IF(Schedule!periods_per_year=26,IF(A585=1,Schedule!fpdate,B584+14),IF(Schedule!periods_per_year=52,IF(A585=1,Schedule!fpdate,B584+7),IF(Schedule!periods_per_year=24,IF(A585=1,Schedule!fpdate,IF(Schedule!fpdate=EOMONTH(Schedule!fpdate,0),IF(ISODD(A585),EOMONTH(EDATE(Schedule!fpdate,(A585-1)/2),0),EDATE(DATE(YEAR(Schedule!fpdate),MONTH(Schedule!fpdate)+1,15),(A585-1)/2)),IF(DAY(Schedule!fpdate)=15,IF(ISODD(A585),EDATE(Schedule!fpdate,(A585-1)/2),EOMONTH(EDATE(Schedule!fpdate,(A585-1)/2),0)),IF(DAY(Schedule!fpdate)&lt;=14,IF(ISODD(A585),EDATE(Schedule!fpdate,(A585-1)/2),EDATE(MIN(Schedule!fpdate+15,EOMONTH(Schedule!fpdate,0)),(A585-1)/2)),EDATE(IF(ISODD(A585),Schedule!fpdate,Schedule!fpdate-15),A585/2))))),IF(A585=1,Schedule!fpdate,EDATE(Schedule!fpdate,Schedule!months_per_period*(A585-1)))))))</f>
        <v/>
      </c>
      <c r="C585" s="55" t="str">
        <f>IF(A585="","",IF(Schedule!roundOpt,IF(OR(A585=Schedule!nper,Schedule!payment&gt;ROUND((1+Schedule!rate)*H584,2)),ROUND((1+Schedule!rate)*H584,2),Schedule!payment),IF(OR(A585=Schedule!nper,Schedule!payment&gt;(1+Schedule!rate)*H584),(1+Schedule!rate)*H584,Schedule!payment)))</f>
        <v/>
      </c>
      <c r="D585" s="58"/>
      <c r="E585" s="57"/>
      <c r="F585" s="57" t="str">
        <f>IF(A585="","",IF(AND(A585=1,Schedule!pmtType=1),0,IF(Schedule!roundOpt,ROUND(Schedule!rate*H584,2),Schedule!rate*H584)))</f>
        <v/>
      </c>
      <c r="G585" s="57" t="str">
        <f t="shared" si="7"/>
        <v/>
      </c>
      <c r="H585" s="57" t="str">
        <f t="shared" si="8"/>
        <v/>
      </c>
    </row>
    <row r="586" ht="12.75" customHeight="1">
      <c r="A586" s="53" t="str">
        <f>IF(H585="","",IF(Schedule!roundOpt,IF(OR(A585&gt;=Schedule!nper,ROUND(H585,2)&lt;=0),"",A585+1),IF(OR(A585&gt;=Schedule!nper,H585&lt;=0),"",A585+1)))</f>
        <v/>
      </c>
      <c r="B586" s="54" t="str">
        <f>IF(A586="","",IF(Schedule!periods_per_year=26,IF(A586=1,Schedule!fpdate,B585+14),IF(Schedule!periods_per_year=52,IF(A586=1,Schedule!fpdate,B585+7),IF(Schedule!periods_per_year=24,IF(A586=1,Schedule!fpdate,IF(Schedule!fpdate=EOMONTH(Schedule!fpdate,0),IF(ISODD(A586),EOMONTH(EDATE(Schedule!fpdate,(A586-1)/2),0),EDATE(DATE(YEAR(Schedule!fpdate),MONTH(Schedule!fpdate)+1,15),(A586-1)/2)),IF(DAY(Schedule!fpdate)=15,IF(ISODD(A586),EDATE(Schedule!fpdate,(A586-1)/2),EOMONTH(EDATE(Schedule!fpdate,(A586-1)/2),0)),IF(DAY(Schedule!fpdate)&lt;=14,IF(ISODD(A586),EDATE(Schedule!fpdate,(A586-1)/2),EDATE(MIN(Schedule!fpdate+15,EOMONTH(Schedule!fpdate,0)),(A586-1)/2)),EDATE(IF(ISODD(A586),Schedule!fpdate,Schedule!fpdate-15),A586/2))))),IF(A586=1,Schedule!fpdate,EDATE(Schedule!fpdate,Schedule!months_per_period*(A586-1)))))))</f>
        <v/>
      </c>
      <c r="C586" s="55" t="str">
        <f>IF(A586="","",IF(Schedule!roundOpt,IF(OR(A586=Schedule!nper,Schedule!payment&gt;ROUND((1+Schedule!rate)*H585,2)),ROUND((1+Schedule!rate)*H585,2),Schedule!payment),IF(OR(A586=Schedule!nper,Schedule!payment&gt;(1+Schedule!rate)*H585),(1+Schedule!rate)*H585,Schedule!payment)))</f>
        <v/>
      </c>
      <c r="D586" s="58"/>
      <c r="E586" s="57"/>
      <c r="F586" s="57" t="str">
        <f>IF(A586="","",IF(AND(A586=1,Schedule!pmtType=1),0,IF(Schedule!roundOpt,ROUND(Schedule!rate*H585,2),Schedule!rate*H585)))</f>
        <v/>
      </c>
      <c r="G586" s="57" t="str">
        <f t="shared" si="7"/>
        <v/>
      </c>
      <c r="H586" s="57" t="str">
        <f t="shared" si="8"/>
        <v/>
      </c>
    </row>
    <row r="587" ht="12.75" customHeight="1">
      <c r="A587" s="53" t="str">
        <f>IF(H586="","",IF(Schedule!roundOpt,IF(OR(A586&gt;=Schedule!nper,ROUND(H586,2)&lt;=0),"",A586+1),IF(OR(A586&gt;=Schedule!nper,H586&lt;=0),"",A586+1)))</f>
        <v/>
      </c>
      <c r="B587" s="54" t="str">
        <f>IF(A587="","",IF(Schedule!periods_per_year=26,IF(A587=1,Schedule!fpdate,B586+14),IF(Schedule!periods_per_year=52,IF(A587=1,Schedule!fpdate,B586+7),IF(Schedule!periods_per_year=24,IF(A587=1,Schedule!fpdate,IF(Schedule!fpdate=EOMONTH(Schedule!fpdate,0),IF(ISODD(A587),EOMONTH(EDATE(Schedule!fpdate,(A587-1)/2),0),EDATE(DATE(YEAR(Schedule!fpdate),MONTH(Schedule!fpdate)+1,15),(A587-1)/2)),IF(DAY(Schedule!fpdate)=15,IF(ISODD(A587),EDATE(Schedule!fpdate,(A587-1)/2),EOMONTH(EDATE(Schedule!fpdate,(A587-1)/2),0)),IF(DAY(Schedule!fpdate)&lt;=14,IF(ISODD(A587),EDATE(Schedule!fpdate,(A587-1)/2),EDATE(MIN(Schedule!fpdate+15,EOMONTH(Schedule!fpdate,0)),(A587-1)/2)),EDATE(IF(ISODD(A587),Schedule!fpdate,Schedule!fpdate-15),A587/2))))),IF(A587=1,Schedule!fpdate,EDATE(Schedule!fpdate,Schedule!months_per_period*(A587-1)))))))</f>
        <v/>
      </c>
      <c r="C587" s="55" t="str">
        <f>IF(A587="","",IF(Schedule!roundOpt,IF(OR(A587=Schedule!nper,Schedule!payment&gt;ROUND((1+Schedule!rate)*H586,2)),ROUND((1+Schedule!rate)*H586,2),Schedule!payment),IF(OR(A587=Schedule!nper,Schedule!payment&gt;(1+Schedule!rate)*H586),(1+Schedule!rate)*H586,Schedule!payment)))</f>
        <v/>
      </c>
      <c r="D587" s="58"/>
      <c r="E587" s="57"/>
      <c r="F587" s="57" t="str">
        <f>IF(A587="","",IF(AND(A587=1,Schedule!pmtType=1),0,IF(Schedule!roundOpt,ROUND(Schedule!rate*H586,2),Schedule!rate*H586)))</f>
        <v/>
      </c>
      <c r="G587" s="57" t="str">
        <f t="shared" si="7"/>
        <v/>
      </c>
      <c r="H587" s="57" t="str">
        <f t="shared" si="8"/>
        <v/>
      </c>
    </row>
    <row r="588" ht="12.75" customHeight="1">
      <c r="A588" s="53" t="str">
        <f>IF(H587="","",IF(Schedule!roundOpt,IF(OR(A587&gt;=Schedule!nper,ROUND(H587,2)&lt;=0),"",A587+1),IF(OR(A587&gt;=Schedule!nper,H587&lt;=0),"",A587+1)))</f>
        <v/>
      </c>
      <c r="B588" s="54" t="str">
        <f>IF(A588="","",IF(Schedule!periods_per_year=26,IF(A588=1,Schedule!fpdate,B587+14),IF(Schedule!periods_per_year=52,IF(A588=1,Schedule!fpdate,B587+7),IF(Schedule!periods_per_year=24,IF(A588=1,Schedule!fpdate,IF(Schedule!fpdate=EOMONTH(Schedule!fpdate,0),IF(ISODD(A588),EOMONTH(EDATE(Schedule!fpdate,(A588-1)/2),0),EDATE(DATE(YEAR(Schedule!fpdate),MONTH(Schedule!fpdate)+1,15),(A588-1)/2)),IF(DAY(Schedule!fpdate)=15,IF(ISODD(A588),EDATE(Schedule!fpdate,(A588-1)/2),EOMONTH(EDATE(Schedule!fpdate,(A588-1)/2),0)),IF(DAY(Schedule!fpdate)&lt;=14,IF(ISODD(A588),EDATE(Schedule!fpdate,(A588-1)/2),EDATE(MIN(Schedule!fpdate+15,EOMONTH(Schedule!fpdate,0)),(A588-1)/2)),EDATE(IF(ISODD(A588),Schedule!fpdate,Schedule!fpdate-15),A588/2))))),IF(A588=1,Schedule!fpdate,EDATE(Schedule!fpdate,Schedule!months_per_period*(A588-1)))))))</f>
        <v/>
      </c>
      <c r="C588" s="55" t="str">
        <f>IF(A588="","",IF(Schedule!roundOpt,IF(OR(A588=Schedule!nper,Schedule!payment&gt;ROUND((1+Schedule!rate)*H587,2)),ROUND((1+Schedule!rate)*H587,2),Schedule!payment),IF(OR(A588=Schedule!nper,Schedule!payment&gt;(1+Schedule!rate)*H587),(1+Schedule!rate)*H587,Schedule!payment)))</f>
        <v/>
      </c>
      <c r="D588" s="58"/>
      <c r="E588" s="57"/>
      <c r="F588" s="57" t="str">
        <f>IF(A588="","",IF(AND(A588=1,Schedule!pmtType=1),0,IF(Schedule!roundOpt,ROUND(Schedule!rate*H587,2),Schedule!rate*H587)))</f>
        <v/>
      </c>
      <c r="G588" s="57" t="str">
        <f t="shared" si="7"/>
        <v/>
      </c>
      <c r="H588" s="57" t="str">
        <f t="shared" si="8"/>
        <v/>
      </c>
    </row>
    <row r="589" ht="12.75" customHeight="1">
      <c r="A589" s="53" t="str">
        <f>IF(H588="","",IF(Schedule!roundOpt,IF(OR(A588&gt;=Schedule!nper,ROUND(H588,2)&lt;=0),"",A588+1),IF(OR(A588&gt;=Schedule!nper,H588&lt;=0),"",A588+1)))</f>
        <v/>
      </c>
      <c r="B589" s="54" t="str">
        <f>IF(A589="","",IF(Schedule!periods_per_year=26,IF(A589=1,Schedule!fpdate,B588+14),IF(Schedule!periods_per_year=52,IF(A589=1,Schedule!fpdate,B588+7),IF(Schedule!periods_per_year=24,IF(A589=1,Schedule!fpdate,IF(Schedule!fpdate=EOMONTH(Schedule!fpdate,0),IF(ISODD(A589),EOMONTH(EDATE(Schedule!fpdate,(A589-1)/2),0),EDATE(DATE(YEAR(Schedule!fpdate),MONTH(Schedule!fpdate)+1,15),(A589-1)/2)),IF(DAY(Schedule!fpdate)=15,IF(ISODD(A589),EDATE(Schedule!fpdate,(A589-1)/2),EOMONTH(EDATE(Schedule!fpdate,(A589-1)/2),0)),IF(DAY(Schedule!fpdate)&lt;=14,IF(ISODD(A589),EDATE(Schedule!fpdate,(A589-1)/2),EDATE(MIN(Schedule!fpdate+15,EOMONTH(Schedule!fpdate,0)),(A589-1)/2)),EDATE(IF(ISODD(A589),Schedule!fpdate,Schedule!fpdate-15),A589/2))))),IF(A589=1,Schedule!fpdate,EDATE(Schedule!fpdate,Schedule!months_per_period*(A589-1)))))))</f>
        <v/>
      </c>
      <c r="C589" s="55" t="str">
        <f>IF(A589="","",IF(Schedule!roundOpt,IF(OR(A589=Schedule!nper,Schedule!payment&gt;ROUND((1+Schedule!rate)*H588,2)),ROUND((1+Schedule!rate)*H588,2),Schedule!payment),IF(OR(A589=Schedule!nper,Schedule!payment&gt;(1+Schedule!rate)*H588),(1+Schedule!rate)*H588,Schedule!payment)))</f>
        <v/>
      </c>
      <c r="D589" s="58"/>
      <c r="E589" s="57"/>
      <c r="F589" s="57" t="str">
        <f>IF(A589="","",IF(AND(A589=1,Schedule!pmtType=1),0,IF(Schedule!roundOpt,ROUND(Schedule!rate*H588,2),Schedule!rate*H588)))</f>
        <v/>
      </c>
      <c r="G589" s="57" t="str">
        <f t="shared" si="7"/>
        <v/>
      </c>
      <c r="H589" s="57" t="str">
        <f t="shared" si="8"/>
        <v/>
      </c>
    </row>
    <row r="590" ht="12.75" customHeight="1">
      <c r="A590" s="53" t="str">
        <f>IF(H589="","",IF(Schedule!roundOpt,IF(OR(A589&gt;=Schedule!nper,ROUND(H589,2)&lt;=0),"",A589+1),IF(OR(A589&gt;=Schedule!nper,H589&lt;=0),"",A589+1)))</f>
        <v/>
      </c>
      <c r="B590" s="54" t="str">
        <f>IF(A590="","",IF(Schedule!periods_per_year=26,IF(A590=1,Schedule!fpdate,B589+14),IF(Schedule!periods_per_year=52,IF(A590=1,Schedule!fpdate,B589+7),IF(Schedule!periods_per_year=24,IF(A590=1,Schedule!fpdate,IF(Schedule!fpdate=EOMONTH(Schedule!fpdate,0),IF(ISODD(A590),EOMONTH(EDATE(Schedule!fpdate,(A590-1)/2),0),EDATE(DATE(YEAR(Schedule!fpdate),MONTH(Schedule!fpdate)+1,15),(A590-1)/2)),IF(DAY(Schedule!fpdate)=15,IF(ISODD(A590),EDATE(Schedule!fpdate,(A590-1)/2),EOMONTH(EDATE(Schedule!fpdate,(A590-1)/2),0)),IF(DAY(Schedule!fpdate)&lt;=14,IF(ISODD(A590),EDATE(Schedule!fpdate,(A590-1)/2),EDATE(MIN(Schedule!fpdate+15,EOMONTH(Schedule!fpdate,0)),(A590-1)/2)),EDATE(IF(ISODD(A590),Schedule!fpdate,Schedule!fpdate-15),A590/2))))),IF(A590=1,Schedule!fpdate,EDATE(Schedule!fpdate,Schedule!months_per_period*(A590-1)))))))</f>
        <v/>
      </c>
      <c r="C590" s="55" t="str">
        <f>IF(A590="","",IF(Schedule!roundOpt,IF(OR(A590=Schedule!nper,Schedule!payment&gt;ROUND((1+Schedule!rate)*H589,2)),ROUND((1+Schedule!rate)*H589,2),Schedule!payment),IF(OR(A590=Schedule!nper,Schedule!payment&gt;(1+Schedule!rate)*H589),(1+Schedule!rate)*H589,Schedule!payment)))</f>
        <v/>
      </c>
      <c r="D590" s="58"/>
      <c r="E590" s="57"/>
      <c r="F590" s="57" t="str">
        <f>IF(A590="","",IF(AND(A590=1,Schedule!pmtType=1),0,IF(Schedule!roundOpt,ROUND(Schedule!rate*H589,2),Schedule!rate*H589)))</f>
        <v/>
      </c>
      <c r="G590" s="57" t="str">
        <f t="shared" si="7"/>
        <v/>
      </c>
      <c r="H590" s="57" t="str">
        <f t="shared" si="8"/>
        <v/>
      </c>
    </row>
    <row r="591" ht="12.75" customHeight="1">
      <c r="A591" s="53" t="str">
        <f>IF(H590="","",IF(Schedule!roundOpt,IF(OR(A590&gt;=Schedule!nper,ROUND(H590,2)&lt;=0),"",A590+1),IF(OR(A590&gt;=Schedule!nper,H590&lt;=0),"",A590+1)))</f>
        <v/>
      </c>
      <c r="B591" s="54" t="str">
        <f>IF(A591="","",IF(Schedule!periods_per_year=26,IF(A591=1,Schedule!fpdate,B590+14),IF(Schedule!periods_per_year=52,IF(A591=1,Schedule!fpdate,B590+7),IF(Schedule!periods_per_year=24,IF(A591=1,Schedule!fpdate,IF(Schedule!fpdate=EOMONTH(Schedule!fpdate,0),IF(ISODD(A591),EOMONTH(EDATE(Schedule!fpdate,(A591-1)/2),0),EDATE(DATE(YEAR(Schedule!fpdate),MONTH(Schedule!fpdate)+1,15),(A591-1)/2)),IF(DAY(Schedule!fpdate)=15,IF(ISODD(A591),EDATE(Schedule!fpdate,(A591-1)/2),EOMONTH(EDATE(Schedule!fpdate,(A591-1)/2),0)),IF(DAY(Schedule!fpdate)&lt;=14,IF(ISODD(A591),EDATE(Schedule!fpdate,(A591-1)/2),EDATE(MIN(Schedule!fpdate+15,EOMONTH(Schedule!fpdate,0)),(A591-1)/2)),EDATE(IF(ISODD(A591),Schedule!fpdate,Schedule!fpdate-15),A591/2))))),IF(A591=1,Schedule!fpdate,EDATE(Schedule!fpdate,Schedule!months_per_period*(A591-1)))))))</f>
        <v/>
      </c>
      <c r="C591" s="55" t="str">
        <f>IF(A591="","",IF(Schedule!roundOpt,IF(OR(A591=Schedule!nper,Schedule!payment&gt;ROUND((1+Schedule!rate)*H590,2)),ROUND((1+Schedule!rate)*H590,2),Schedule!payment),IF(OR(A591=Schedule!nper,Schedule!payment&gt;(1+Schedule!rate)*H590),(1+Schedule!rate)*H590,Schedule!payment)))</f>
        <v/>
      </c>
      <c r="D591" s="58"/>
      <c r="E591" s="57"/>
      <c r="F591" s="57" t="str">
        <f>IF(A591="","",IF(AND(A591=1,Schedule!pmtType=1),0,IF(Schedule!roundOpt,ROUND(Schedule!rate*H590,2),Schedule!rate*H590)))</f>
        <v/>
      </c>
      <c r="G591" s="57" t="str">
        <f t="shared" si="7"/>
        <v/>
      </c>
      <c r="H591" s="57" t="str">
        <f t="shared" si="8"/>
        <v/>
      </c>
    </row>
    <row r="592" ht="12.75" customHeight="1">
      <c r="A592" s="53" t="str">
        <f>IF(H591="","",IF(Schedule!roundOpt,IF(OR(A591&gt;=Schedule!nper,ROUND(H591,2)&lt;=0),"",A591+1),IF(OR(A591&gt;=Schedule!nper,H591&lt;=0),"",A591+1)))</f>
        <v/>
      </c>
      <c r="B592" s="54" t="str">
        <f>IF(A592="","",IF(Schedule!periods_per_year=26,IF(A592=1,Schedule!fpdate,B591+14),IF(Schedule!periods_per_year=52,IF(A592=1,Schedule!fpdate,B591+7),IF(Schedule!periods_per_year=24,IF(A592=1,Schedule!fpdate,IF(Schedule!fpdate=EOMONTH(Schedule!fpdate,0),IF(ISODD(A592),EOMONTH(EDATE(Schedule!fpdate,(A592-1)/2),0),EDATE(DATE(YEAR(Schedule!fpdate),MONTH(Schedule!fpdate)+1,15),(A592-1)/2)),IF(DAY(Schedule!fpdate)=15,IF(ISODD(A592),EDATE(Schedule!fpdate,(A592-1)/2),EOMONTH(EDATE(Schedule!fpdate,(A592-1)/2),0)),IF(DAY(Schedule!fpdate)&lt;=14,IF(ISODD(A592),EDATE(Schedule!fpdate,(A592-1)/2),EDATE(MIN(Schedule!fpdate+15,EOMONTH(Schedule!fpdate,0)),(A592-1)/2)),EDATE(IF(ISODD(A592),Schedule!fpdate,Schedule!fpdate-15),A592/2))))),IF(A592=1,Schedule!fpdate,EDATE(Schedule!fpdate,Schedule!months_per_period*(A592-1)))))))</f>
        <v/>
      </c>
      <c r="C592" s="55" t="str">
        <f>IF(A592="","",IF(Schedule!roundOpt,IF(OR(A592=Schedule!nper,Schedule!payment&gt;ROUND((1+Schedule!rate)*H591,2)),ROUND((1+Schedule!rate)*H591,2),Schedule!payment),IF(OR(A592=Schedule!nper,Schedule!payment&gt;(1+Schedule!rate)*H591),(1+Schedule!rate)*H591,Schedule!payment)))</f>
        <v/>
      </c>
      <c r="D592" s="58"/>
      <c r="E592" s="57"/>
      <c r="F592" s="57" t="str">
        <f>IF(A592="","",IF(AND(A592=1,Schedule!pmtType=1),0,IF(Schedule!roundOpt,ROUND(Schedule!rate*H591,2),Schedule!rate*H591)))</f>
        <v/>
      </c>
      <c r="G592" s="57" t="str">
        <f t="shared" si="7"/>
        <v/>
      </c>
      <c r="H592" s="57" t="str">
        <f t="shared" si="8"/>
        <v/>
      </c>
    </row>
    <row r="593" ht="12.75" customHeight="1">
      <c r="A593" s="53" t="str">
        <f>IF(H592="","",IF(Schedule!roundOpt,IF(OR(A592&gt;=Schedule!nper,ROUND(H592,2)&lt;=0),"",A592+1),IF(OR(A592&gt;=Schedule!nper,H592&lt;=0),"",A592+1)))</f>
        <v/>
      </c>
      <c r="B593" s="54" t="str">
        <f>IF(A593="","",IF(Schedule!periods_per_year=26,IF(A593=1,Schedule!fpdate,B592+14),IF(Schedule!periods_per_year=52,IF(A593=1,Schedule!fpdate,B592+7),IF(Schedule!periods_per_year=24,IF(A593=1,Schedule!fpdate,IF(Schedule!fpdate=EOMONTH(Schedule!fpdate,0),IF(ISODD(A593),EOMONTH(EDATE(Schedule!fpdate,(A593-1)/2),0),EDATE(DATE(YEAR(Schedule!fpdate),MONTH(Schedule!fpdate)+1,15),(A593-1)/2)),IF(DAY(Schedule!fpdate)=15,IF(ISODD(A593),EDATE(Schedule!fpdate,(A593-1)/2),EOMONTH(EDATE(Schedule!fpdate,(A593-1)/2),0)),IF(DAY(Schedule!fpdate)&lt;=14,IF(ISODD(A593),EDATE(Schedule!fpdate,(A593-1)/2),EDATE(MIN(Schedule!fpdate+15,EOMONTH(Schedule!fpdate,0)),(A593-1)/2)),EDATE(IF(ISODD(A593),Schedule!fpdate,Schedule!fpdate-15),A593/2))))),IF(A593=1,Schedule!fpdate,EDATE(Schedule!fpdate,Schedule!months_per_period*(A593-1)))))))</f>
        <v/>
      </c>
      <c r="C593" s="55" t="str">
        <f>IF(A593="","",IF(Schedule!roundOpt,IF(OR(A593=Schedule!nper,Schedule!payment&gt;ROUND((1+Schedule!rate)*H592,2)),ROUND((1+Schedule!rate)*H592,2),Schedule!payment),IF(OR(A593=Schedule!nper,Schedule!payment&gt;(1+Schedule!rate)*H592),(1+Schedule!rate)*H592,Schedule!payment)))</f>
        <v/>
      </c>
      <c r="D593" s="58"/>
      <c r="E593" s="57"/>
      <c r="F593" s="57" t="str">
        <f>IF(A593="","",IF(AND(A593=1,Schedule!pmtType=1),0,IF(Schedule!roundOpt,ROUND(Schedule!rate*H592,2),Schedule!rate*H592)))</f>
        <v/>
      </c>
      <c r="G593" s="57" t="str">
        <f t="shared" si="7"/>
        <v/>
      </c>
      <c r="H593" s="57" t="str">
        <f t="shared" si="8"/>
        <v/>
      </c>
    </row>
    <row r="594" ht="12.75" customHeight="1">
      <c r="A594" s="53" t="str">
        <f>IF(H593="","",IF(Schedule!roundOpt,IF(OR(A593&gt;=Schedule!nper,ROUND(H593,2)&lt;=0),"",A593+1),IF(OR(A593&gt;=Schedule!nper,H593&lt;=0),"",A593+1)))</f>
        <v/>
      </c>
      <c r="B594" s="54" t="str">
        <f>IF(A594="","",IF(Schedule!periods_per_year=26,IF(A594=1,Schedule!fpdate,B593+14),IF(Schedule!periods_per_year=52,IF(A594=1,Schedule!fpdate,B593+7),IF(Schedule!periods_per_year=24,IF(A594=1,Schedule!fpdate,IF(Schedule!fpdate=EOMONTH(Schedule!fpdate,0),IF(ISODD(A594),EOMONTH(EDATE(Schedule!fpdate,(A594-1)/2),0),EDATE(DATE(YEAR(Schedule!fpdate),MONTH(Schedule!fpdate)+1,15),(A594-1)/2)),IF(DAY(Schedule!fpdate)=15,IF(ISODD(A594),EDATE(Schedule!fpdate,(A594-1)/2),EOMONTH(EDATE(Schedule!fpdate,(A594-1)/2),0)),IF(DAY(Schedule!fpdate)&lt;=14,IF(ISODD(A594),EDATE(Schedule!fpdate,(A594-1)/2),EDATE(MIN(Schedule!fpdate+15,EOMONTH(Schedule!fpdate,0)),(A594-1)/2)),EDATE(IF(ISODD(A594),Schedule!fpdate,Schedule!fpdate-15),A594/2))))),IF(A594=1,Schedule!fpdate,EDATE(Schedule!fpdate,Schedule!months_per_period*(A594-1)))))))</f>
        <v/>
      </c>
      <c r="C594" s="55" t="str">
        <f>IF(A594="","",IF(Schedule!roundOpt,IF(OR(A594=Schedule!nper,Schedule!payment&gt;ROUND((1+Schedule!rate)*H593,2)),ROUND((1+Schedule!rate)*H593,2),Schedule!payment),IF(OR(A594=Schedule!nper,Schedule!payment&gt;(1+Schedule!rate)*H593),(1+Schedule!rate)*H593,Schedule!payment)))</f>
        <v/>
      </c>
      <c r="D594" s="58"/>
      <c r="E594" s="57"/>
      <c r="F594" s="57" t="str">
        <f>IF(A594="","",IF(AND(A594=1,Schedule!pmtType=1),0,IF(Schedule!roundOpt,ROUND(Schedule!rate*H593,2),Schedule!rate*H593)))</f>
        <v/>
      </c>
      <c r="G594" s="57" t="str">
        <f t="shared" si="7"/>
        <v/>
      </c>
      <c r="H594" s="57" t="str">
        <f t="shared" si="8"/>
        <v/>
      </c>
    </row>
    <row r="595" ht="12.75" customHeight="1">
      <c r="A595" s="53" t="str">
        <f>IF(H594="","",IF(Schedule!roundOpt,IF(OR(A594&gt;=Schedule!nper,ROUND(H594,2)&lt;=0),"",A594+1),IF(OR(A594&gt;=Schedule!nper,H594&lt;=0),"",A594+1)))</f>
        <v/>
      </c>
      <c r="B595" s="54" t="str">
        <f>IF(A595="","",IF(Schedule!periods_per_year=26,IF(A595=1,Schedule!fpdate,B594+14),IF(Schedule!periods_per_year=52,IF(A595=1,Schedule!fpdate,B594+7),IF(Schedule!periods_per_year=24,IF(A595=1,Schedule!fpdate,IF(Schedule!fpdate=EOMONTH(Schedule!fpdate,0),IF(ISODD(A595),EOMONTH(EDATE(Schedule!fpdate,(A595-1)/2),0),EDATE(DATE(YEAR(Schedule!fpdate),MONTH(Schedule!fpdate)+1,15),(A595-1)/2)),IF(DAY(Schedule!fpdate)=15,IF(ISODD(A595),EDATE(Schedule!fpdate,(A595-1)/2),EOMONTH(EDATE(Schedule!fpdate,(A595-1)/2),0)),IF(DAY(Schedule!fpdate)&lt;=14,IF(ISODD(A595),EDATE(Schedule!fpdate,(A595-1)/2),EDATE(MIN(Schedule!fpdate+15,EOMONTH(Schedule!fpdate,0)),(A595-1)/2)),EDATE(IF(ISODD(A595),Schedule!fpdate,Schedule!fpdate-15),A595/2))))),IF(A595=1,Schedule!fpdate,EDATE(Schedule!fpdate,Schedule!months_per_period*(A595-1)))))))</f>
        <v/>
      </c>
      <c r="C595" s="55" t="str">
        <f>IF(A595="","",IF(Schedule!roundOpt,IF(OR(A595=Schedule!nper,Schedule!payment&gt;ROUND((1+Schedule!rate)*H594,2)),ROUND((1+Schedule!rate)*H594,2),Schedule!payment),IF(OR(A595=Schedule!nper,Schedule!payment&gt;(1+Schedule!rate)*H594),(1+Schedule!rate)*H594,Schedule!payment)))</f>
        <v/>
      </c>
      <c r="D595" s="58"/>
      <c r="E595" s="57"/>
      <c r="F595" s="57" t="str">
        <f>IF(A595="","",IF(AND(A595=1,Schedule!pmtType=1),0,IF(Schedule!roundOpt,ROUND(Schedule!rate*H594,2),Schedule!rate*H594)))</f>
        <v/>
      </c>
      <c r="G595" s="57" t="str">
        <f t="shared" si="7"/>
        <v/>
      </c>
      <c r="H595" s="57" t="str">
        <f t="shared" si="8"/>
        <v/>
      </c>
    </row>
    <row r="596" ht="12.75" customHeight="1">
      <c r="A596" s="53" t="str">
        <f>IF(H595="","",IF(Schedule!roundOpt,IF(OR(A595&gt;=Schedule!nper,ROUND(H595,2)&lt;=0),"",A595+1),IF(OR(A595&gt;=Schedule!nper,H595&lt;=0),"",A595+1)))</f>
        <v/>
      </c>
      <c r="B596" s="54" t="str">
        <f>IF(A596="","",IF(Schedule!periods_per_year=26,IF(A596=1,Schedule!fpdate,B595+14),IF(Schedule!periods_per_year=52,IF(A596=1,Schedule!fpdate,B595+7),IF(Schedule!periods_per_year=24,IF(A596=1,Schedule!fpdate,IF(Schedule!fpdate=EOMONTH(Schedule!fpdate,0),IF(ISODD(A596),EOMONTH(EDATE(Schedule!fpdate,(A596-1)/2),0),EDATE(DATE(YEAR(Schedule!fpdate),MONTH(Schedule!fpdate)+1,15),(A596-1)/2)),IF(DAY(Schedule!fpdate)=15,IF(ISODD(A596),EDATE(Schedule!fpdate,(A596-1)/2),EOMONTH(EDATE(Schedule!fpdate,(A596-1)/2),0)),IF(DAY(Schedule!fpdate)&lt;=14,IF(ISODD(A596),EDATE(Schedule!fpdate,(A596-1)/2),EDATE(MIN(Schedule!fpdate+15,EOMONTH(Schedule!fpdate,0)),(A596-1)/2)),EDATE(IF(ISODD(A596),Schedule!fpdate,Schedule!fpdate-15),A596/2))))),IF(A596=1,Schedule!fpdate,EDATE(Schedule!fpdate,Schedule!months_per_period*(A596-1)))))))</f>
        <v/>
      </c>
      <c r="C596" s="55" t="str">
        <f>IF(A596="","",IF(Schedule!roundOpt,IF(OR(A596=Schedule!nper,Schedule!payment&gt;ROUND((1+Schedule!rate)*H595,2)),ROUND((1+Schedule!rate)*H595,2),Schedule!payment),IF(OR(A596=Schedule!nper,Schedule!payment&gt;(1+Schedule!rate)*H595),(1+Schedule!rate)*H595,Schedule!payment)))</f>
        <v/>
      </c>
      <c r="D596" s="58"/>
      <c r="E596" s="57"/>
      <c r="F596" s="57" t="str">
        <f>IF(A596="","",IF(AND(A596=1,Schedule!pmtType=1),0,IF(Schedule!roundOpt,ROUND(Schedule!rate*H595,2),Schedule!rate*H595)))</f>
        <v/>
      </c>
      <c r="G596" s="57" t="str">
        <f t="shared" si="7"/>
        <v/>
      </c>
      <c r="H596" s="57" t="str">
        <f t="shared" si="8"/>
        <v/>
      </c>
    </row>
    <row r="597" ht="12.75" customHeight="1">
      <c r="A597" s="53" t="str">
        <f>IF(H596="","",IF(Schedule!roundOpt,IF(OR(A596&gt;=Schedule!nper,ROUND(H596,2)&lt;=0),"",A596+1),IF(OR(A596&gt;=Schedule!nper,H596&lt;=0),"",A596+1)))</f>
        <v/>
      </c>
      <c r="B597" s="54" t="str">
        <f>IF(A597="","",IF(Schedule!periods_per_year=26,IF(A597=1,Schedule!fpdate,B596+14),IF(Schedule!periods_per_year=52,IF(A597=1,Schedule!fpdate,B596+7),IF(Schedule!periods_per_year=24,IF(A597=1,Schedule!fpdate,IF(Schedule!fpdate=EOMONTH(Schedule!fpdate,0),IF(ISODD(A597),EOMONTH(EDATE(Schedule!fpdate,(A597-1)/2),0),EDATE(DATE(YEAR(Schedule!fpdate),MONTH(Schedule!fpdate)+1,15),(A597-1)/2)),IF(DAY(Schedule!fpdate)=15,IF(ISODD(A597),EDATE(Schedule!fpdate,(A597-1)/2),EOMONTH(EDATE(Schedule!fpdate,(A597-1)/2),0)),IF(DAY(Schedule!fpdate)&lt;=14,IF(ISODD(A597),EDATE(Schedule!fpdate,(A597-1)/2),EDATE(MIN(Schedule!fpdate+15,EOMONTH(Schedule!fpdate,0)),(A597-1)/2)),EDATE(IF(ISODD(A597),Schedule!fpdate,Schedule!fpdate-15),A597/2))))),IF(A597=1,Schedule!fpdate,EDATE(Schedule!fpdate,Schedule!months_per_period*(A597-1)))))))</f>
        <v/>
      </c>
      <c r="C597" s="55" t="str">
        <f>IF(A597="","",IF(Schedule!roundOpt,IF(OR(A597=Schedule!nper,Schedule!payment&gt;ROUND((1+Schedule!rate)*H596,2)),ROUND((1+Schedule!rate)*H596,2),Schedule!payment),IF(OR(A597=Schedule!nper,Schedule!payment&gt;(1+Schedule!rate)*H596),(1+Schedule!rate)*H596,Schedule!payment)))</f>
        <v/>
      </c>
      <c r="D597" s="58"/>
      <c r="E597" s="57"/>
      <c r="F597" s="57" t="str">
        <f>IF(A597="","",IF(AND(A597=1,Schedule!pmtType=1),0,IF(Schedule!roundOpt,ROUND(Schedule!rate*H596,2),Schedule!rate*H596)))</f>
        <v/>
      </c>
      <c r="G597" s="57" t="str">
        <f t="shared" si="7"/>
        <v/>
      </c>
      <c r="H597" s="57" t="str">
        <f t="shared" si="8"/>
        <v/>
      </c>
    </row>
    <row r="598" ht="12.75" customHeight="1">
      <c r="A598" s="53" t="str">
        <f>IF(H597="","",IF(Schedule!roundOpt,IF(OR(A597&gt;=Schedule!nper,ROUND(H597,2)&lt;=0),"",A597+1),IF(OR(A597&gt;=Schedule!nper,H597&lt;=0),"",A597+1)))</f>
        <v/>
      </c>
      <c r="B598" s="54" t="str">
        <f>IF(A598="","",IF(Schedule!periods_per_year=26,IF(A598=1,Schedule!fpdate,B597+14),IF(Schedule!periods_per_year=52,IF(A598=1,Schedule!fpdate,B597+7),IF(Schedule!periods_per_year=24,IF(A598=1,Schedule!fpdate,IF(Schedule!fpdate=EOMONTH(Schedule!fpdate,0),IF(ISODD(A598),EOMONTH(EDATE(Schedule!fpdate,(A598-1)/2),0),EDATE(DATE(YEAR(Schedule!fpdate),MONTH(Schedule!fpdate)+1,15),(A598-1)/2)),IF(DAY(Schedule!fpdate)=15,IF(ISODD(A598),EDATE(Schedule!fpdate,(A598-1)/2),EOMONTH(EDATE(Schedule!fpdate,(A598-1)/2),0)),IF(DAY(Schedule!fpdate)&lt;=14,IF(ISODD(A598),EDATE(Schedule!fpdate,(A598-1)/2),EDATE(MIN(Schedule!fpdate+15,EOMONTH(Schedule!fpdate,0)),(A598-1)/2)),EDATE(IF(ISODD(A598),Schedule!fpdate,Schedule!fpdate-15),A598/2))))),IF(A598=1,Schedule!fpdate,EDATE(Schedule!fpdate,Schedule!months_per_period*(A598-1)))))))</f>
        <v/>
      </c>
      <c r="C598" s="55" t="str">
        <f>IF(A598="","",IF(Schedule!roundOpt,IF(OR(A598=Schedule!nper,Schedule!payment&gt;ROUND((1+Schedule!rate)*H597,2)),ROUND((1+Schedule!rate)*H597,2),Schedule!payment),IF(OR(A598=Schedule!nper,Schedule!payment&gt;(1+Schedule!rate)*H597),(1+Schedule!rate)*H597,Schedule!payment)))</f>
        <v/>
      </c>
      <c r="D598" s="58"/>
      <c r="E598" s="57"/>
      <c r="F598" s="57" t="str">
        <f>IF(A598="","",IF(AND(A598=1,Schedule!pmtType=1),0,IF(Schedule!roundOpt,ROUND(Schedule!rate*H597,2),Schedule!rate*H597)))</f>
        <v/>
      </c>
      <c r="G598" s="57" t="str">
        <f t="shared" si="7"/>
        <v/>
      </c>
      <c r="H598" s="57" t="str">
        <f t="shared" si="8"/>
        <v/>
      </c>
    </row>
    <row r="599" ht="12.75" customHeight="1">
      <c r="A599" s="53" t="str">
        <f>IF(H598="","",IF(Schedule!roundOpt,IF(OR(A598&gt;=Schedule!nper,ROUND(H598,2)&lt;=0),"",A598+1),IF(OR(A598&gt;=Schedule!nper,H598&lt;=0),"",A598+1)))</f>
        <v/>
      </c>
      <c r="B599" s="54" t="str">
        <f>IF(A599="","",IF(Schedule!periods_per_year=26,IF(A599=1,Schedule!fpdate,B598+14),IF(Schedule!periods_per_year=52,IF(A599=1,Schedule!fpdate,B598+7),IF(Schedule!periods_per_year=24,IF(A599=1,Schedule!fpdate,IF(Schedule!fpdate=EOMONTH(Schedule!fpdate,0),IF(ISODD(A599),EOMONTH(EDATE(Schedule!fpdate,(A599-1)/2),0),EDATE(DATE(YEAR(Schedule!fpdate),MONTH(Schedule!fpdate)+1,15),(A599-1)/2)),IF(DAY(Schedule!fpdate)=15,IF(ISODD(A599),EDATE(Schedule!fpdate,(A599-1)/2),EOMONTH(EDATE(Schedule!fpdate,(A599-1)/2),0)),IF(DAY(Schedule!fpdate)&lt;=14,IF(ISODD(A599),EDATE(Schedule!fpdate,(A599-1)/2),EDATE(MIN(Schedule!fpdate+15,EOMONTH(Schedule!fpdate,0)),(A599-1)/2)),EDATE(IF(ISODD(A599),Schedule!fpdate,Schedule!fpdate-15),A599/2))))),IF(A599=1,Schedule!fpdate,EDATE(Schedule!fpdate,Schedule!months_per_period*(A599-1)))))))</f>
        <v/>
      </c>
      <c r="C599" s="55" t="str">
        <f>IF(A599="","",IF(Schedule!roundOpt,IF(OR(A599=Schedule!nper,Schedule!payment&gt;ROUND((1+Schedule!rate)*H598,2)),ROUND((1+Schedule!rate)*H598,2),Schedule!payment),IF(OR(A599=Schedule!nper,Schedule!payment&gt;(1+Schedule!rate)*H598),(1+Schedule!rate)*H598,Schedule!payment)))</f>
        <v/>
      </c>
      <c r="D599" s="58"/>
      <c r="E599" s="57"/>
      <c r="F599" s="57" t="str">
        <f>IF(A599="","",IF(AND(A599=1,Schedule!pmtType=1),0,IF(Schedule!roundOpt,ROUND(Schedule!rate*H598,2),Schedule!rate*H598)))</f>
        <v/>
      </c>
      <c r="G599" s="57" t="str">
        <f t="shared" si="7"/>
        <v/>
      </c>
      <c r="H599" s="57" t="str">
        <f t="shared" si="8"/>
        <v/>
      </c>
    </row>
    <row r="600" ht="12.75" customHeight="1">
      <c r="A600" s="53" t="str">
        <f>IF(H599="","",IF(Schedule!roundOpt,IF(OR(A599&gt;=Schedule!nper,ROUND(H599,2)&lt;=0),"",A599+1),IF(OR(A599&gt;=Schedule!nper,H599&lt;=0),"",A599+1)))</f>
        <v/>
      </c>
      <c r="B600" s="54" t="str">
        <f>IF(A600="","",IF(Schedule!periods_per_year=26,IF(A600=1,Schedule!fpdate,B599+14),IF(Schedule!periods_per_year=52,IF(A600=1,Schedule!fpdate,B599+7),IF(Schedule!periods_per_year=24,IF(A600=1,Schedule!fpdate,IF(Schedule!fpdate=EOMONTH(Schedule!fpdate,0),IF(ISODD(A600),EOMONTH(EDATE(Schedule!fpdate,(A600-1)/2),0),EDATE(DATE(YEAR(Schedule!fpdate),MONTH(Schedule!fpdate)+1,15),(A600-1)/2)),IF(DAY(Schedule!fpdate)=15,IF(ISODD(A600),EDATE(Schedule!fpdate,(A600-1)/2),EOMONTH(EDATE(Schedule!fpdate,(A600-1)/2),0)),IF(DAY(Schedule!fpdate)&lt;=14,IF(ISODD(A600),EDATE(Schedule!fpdate,(A600-1)/2),EDATE(MIN(Schedule!fpdate+15,EOMONTH(Schedule!fpdate,0)),(A600-1)/2)),EDATE(IF(ISODD(A600),Schedule!fpdate,Schedule!fpdate-15),A600/2))))),IF(A600=1,Schedule!fpdate,EDATE(Schedule!fpdate,Schedule!months_per_period*(A600-1)))))))</f>
        <v/>
      </c>
      <c r="C600" s="55" t="str">
        <f>IF(A600="","",IF(Schedule!roundOpt,IF(OR(A600=Schedule!nper,Schedule!payment&gt;ROUND((1+Schedule!rate)*H599,2)),ROUND((1+Schedule!rate)*H599,2),Schedule!payment),IF(OR(A600=Schedule!nper,Schedule!payment&gt;(1+Schedule!rate)*H599),(1+Schedule!rate)*H599,Schedule!payment)))</f>
        <v/>
      </c>
      <c r="D600" s="58"/>
      <c r="E600" s="57"/>
      <c r="F600" s="57" t="str">
        <f>IF(A600="","",IF(AND(A600=1,Schedule!pmtType=1),0,IF(Schedule!roundOpt,ROUND(Schedule!rate*H599,2),Schedule!rate*H599)))</f>
        <v/>
      </c>
      <c r="G600" s="57" t="str">
        <f t="shared" si="7"/>
        <v/>
      </c>
      <c r="H600" s="57" t="str">
        <f t="shared" si="8"/>
        <v/>
      </c>
    </row>
    <row r="601" ht="12.75" customHeight="1">
      <c r="A601" s="53" t="str">
        <f>IF(H600="","",IF(Schedule!roundOpt,IF(OR(A600&gt;=Schedule!nper,ROUND(H600,2)&lt;=0),"",A600+1),IF(OR(A600&gt;=Schedule!nper,H600&lt;=0),"",A600+1)))</f>
        <v/>
      </c>
      <c r="B601" s="54" t="str">
        <f>IF(A601="","",IF(Schedule!periods_per_year=26,IF(A601=1,Schedule!fpdate,B600+14),IF(Schedule!periods_per_year=52,IF(A601=1,Schedule!fpdate,B600+7),IF(Schedule!periods_per_year=24,IF(A601=1,Schedule!fpdate,IF(Schedule!fpdate=EOMONTH(Schedule!fpdate,0),IF(ISODD(A601),EOMONTH(EDATE(Schedule!fpdate,(A601-1)/2),0),EDATE(DATE(YEAR(Schedule!fpdate),MONTH(Schedule!fpdate)+1,15),(A601-1)/2)),IF(DAY(Schedule!fpdate)=15,IF(ISODD(A601),EDATE(Schedule!fpdate,(A601-1)/2),EOMONTH(EDATE(Schedule!fpdate,(A601-1)/2),0)),IF(DAY(Schedule!fpdate)&lt;=14,IF(ISODD(A601),EDATE(Schedule!fpdate,(A601-1)/2),EDATE(MIN(Schedule!fpdate+15,EOMONTH(Schedule!fpdate,0)),(A601-1)/2)),EDATE(IF(ISODD(A601),Schedule!fpdate,Schedule!fpdate-15),A601/2))))),IF(A601=1,Schedule!fpdate,EDATE(Schedule!fpdate,Schedule!months_per_period*(A601-1)))))))</f>
        <v/>
      </c>
      <c r="C601" s="55" t="str">
        <f>IF(A601="","",IF(Schedule!roundOpt,IF(OR(A601=Schedule!nper,Schedule!payment&gt;ROUND((1+Schedule!rate)*H600,2)),ROUND((1+Schedule!rate)*H600,2),Schedule!payment),IF(OR(A601=Schedule!nper,Schedule!payment&gt;(1+Schedule!rate)*H600),(1+Schedule!rate)*H600,Schedule!payment)))</f>
        <v/>
      </c>
      <c r="D601" s="58"/>
      <c r="E601" s="57"/>
      <c r="F601" s="57" t="str">
        <f>IF(A601="","",IF(AND(A601=1,Schedule!pmtType=1),0,IF(Schedule!roundOpt,ROUND(Schedule!rate*H600,2),Schedule!rate*H600)))</f>
        <v/>
      </c>
      <c r="G601" s="57" t="str">
        <f t="shared" si="7"/>
        <v/>
      </c>
      <c r="H601" s="57" t="str">
        <f t="shared" si="8"/>
        <v/>
      </c>
    </row>
    <row r="602" ht="12.75" customHeight="1">
      <c r="A602" s="53" t="str">
        <f>IF(H601="","",IF(Schedule!roundOpt,IF(OR(A601&gt;=Schedule!nper,ROUND(H601,2)&lt;=0),"",A601+1),IF(OR(A601&gt;=Schedule!nper,H601&lt;=0),"",A601+1)))</f>
        <v/>
      </c>
      <c r="B602" s="54" t="str">
        <f>IF(A602="","",IF(Schedule!periods_per_year=26,IF(A602=1,Schedule!fpdate,B601+14),IF(Schedule!periods_per_year=52,IF(A602=1,Schedule!fpdate,B601+7),IF(Schedule!periods_per_year=24,IF(A602=1,Schedule!fpdate,IF(Schedule!fpdate=EOMONTH(Schedule!fpdate,0),IF(ISODD(A602),EOMONTH(EDATE(Schedule!fpdate,(A602-1)/2),0),EDATE(DATE(YEAR(Schedule!fpdate),MONTH(Schedule!fpdate)+1,15),(A602-1)/2)),IF(DAY(Schedule!fpdate)=15,IF(ISODD(A602),EDATE(Schedule!fpdate,(A602-1)/2),EOMONTH(EDATE(Schedule!fpdate,(A602-1)/2),0)),IF(DAY(Schedule!fpdate)&lt;=14,IF(ISODD(A602),EDATE(Schedule!fpdate,(A602-1)/2),EDATE(MIN(Schedule!fpdate+15,EOMONTH(Schedule!fpdate,0)),(A602-1)/2)),EDATE(IF(ISODD(A602),Schedule!fpdate,Schedule!fpdate-15),A602/2))))),IF(A602=1,Schedule!fpdate,EDATE(Schedule!fpdate,Schedule!months_per_period*(A602-1)))))))</f>
        <v/>
      </c>
      <c r="C602" s="55" t="str">
        <f>IF(A602="","",IF(Schedule!roundOpt,IF(OR(A602=Schedule!nper,Schedule!payment&gt;ROUND((1+Schedule!rate)*H601,2)),ROUND((1+Schedule!rate)*H601,2),Schedule!payment),IF(OR(A602=Schedule!nper,Schedule!payment&gt;(1+Schedule!rate)*H601),(1+Schedule!rate)*H601,Schedule!payment)))</f>
        <v/>
      </c>
      <c r="D602" s="58"/>
      <c r="E602" s="57"/>
      <c r="F602" s="57" t="str">
        <f>IF(A602="","",IF(AND(A602=1,Schedule!pmtType=1),0,IF(Schedule!roundOpt,ROUND(Schedule!rate*H601,2),Schedule!rate*H601)))</f>
        <v/>
      </c>
      <c r="G602" s="57" t="str">
        <f t="shared" si="7"/>
        <v/>
      </c>
      <c r="H602" s="57" t="str">
        <f t="shared" si="8"/>
        <v/>
      </c>
    </row>
    <row r="603" ht="12.75" customHeight="1">
      <c r="A603" s="53" t="str">
        <f>IF(H602="","",IF(Schedule!roundOpt,IF(OR(A602&gt;=Schedule!nper,ROUND(H602,2)&lt;=0),"",A602+1),IF(OR(A602&gt;=Schedule!nper,H602&lt;=0),"",A602+1)))</f>
        <v/>
      </c>
      <c r="B603" s="54" t="str">
        <f>IF(A603="","",IF(Schedule!periods_per_year=26,IF(A603=1,Schedule!fpdate,B602+14),IF(Schedule!periods_per_year=52,IF(A603=1,Schedule!fpdate,B602+7),IF(Schedule!periods_per_year=24,IF(A603=1,Schedule!fpdate,IF(Schedule!fpdate=EOMONTH(Schedule!fpdate,0),IF(ISODD(A603),EOMONTH(EDATE(Schedule!fpdate,(A603-1)/2),0),EDATE(DATE(YEAR(Schedule!fpdate),MONTH(Schedule!fpdate)+1,15),(A603-1)/2)),IF(DAY(Schedule!fpdate)=15,IF(ISODD(A603),EDATE(Schedule!fpdate,(A603-1)/2),EOMONTH(EDATE(Schedule!fpdate,(A603-1)/2),0)),IF(DAY(Schedule!fpdate)&lt;=14,IF(ISODD(A603),EDATE(Schedule!fpdate,(A603-1)/2),EDATE(MIN(Schedule!fpdate+15,EOMONTH(Schedule!fpdate,0)),(A603-1)/2)),EDATE(IF(ISODD(A603),Schedule!fpdate,Schedule!fpdate-15),A603/2))))),IF(A603=1,Schedule!fpdate,EDATE(Schedule!fpdate,Schedule!months_per_period*(A603-1)))))))</f>
        <v/>
      </c>
      <c r="C603" s="55" t="str">
        <f>IF(A603="","",IF(Schedule!roundOpt,IF(OR(A603=Schedule!nper,Schedule!payment&gt;ROUND((1+Schedule!rate)*H602,2)),ROUND((1+Schedule!rate)*H602,2),Schedule!payment),IF(OR(A603=Schedule!nper,Schedule!payment&gt;(1+Schedule!rate)*H602),(1+Schedule!rate)*H602,Schedule!payment)))</f>
        <v/>
      </c>
      <c r="D603" s="58"/>
      <c r="E603" s="57"/>
      <c r="F603" s="57" t="str">
        <f>IF(A603="","",IF(AND(A603=1,Schedule!pmtType=1),0,IF(Schedule!roundOpt,ROUND(Schedule!rate*H602,2),Schedule!rate*H602)))</f>
        <v/>
      </c>
      <c r="G603" s="57" t="str">
        <f t="shared" si="7"/>
        <v/>
      </c>
      <c r="H603" s="57" t="str">
        <f t="shared" si="8"/>
        <v/>
      </c>
    </row>
    <row r="604" ht="12.75" customHeight="1">
      <c r="A604" s="53" t="str">
        <f>IF(H603="","",IF(Schedule!roundOpt,IF(OR(A603&gt;=Schedule!nper,ROUND(H603,2)&lt;=0),"",A603+1),IF(OR(A603&gt;=Schedule!nper,H603&lt;=0),"",A603+1)))</f>
        <v/>
      </c>
      <c r="B604" s="54" t="str">
        <f>IF(A604="","",IF(Schedule!periods_per_year=26,IF(A604=1,Schedule!fpdate,B603+14),IF(Schedule!periods_per_year=52,IF(A604=1,Schedule!fpdate,B603+7),IF(Schedule!periods_per_year=24,IF(A604=1,Schedule!fpdate,IF(Schedule!fpdate=EOMONTH(Schedule!fpdate,0),IF(ISODD(A604),EOMONTH(EDATE(Schedule!fpdate,(A604-1)/2),0),EDATE(DATE(YEAR(Schedule!fpdate),MONTH(Schedule!fpdate)+1,15),(A604-1)/2)),IF(DAY(Schedule!fpdate)=15,IF(ISODD(A604),EDATE(Schedule!fpdate,(A604-1)/2),EOMONTH(EDATE(Schedule!fpdate,(A604-1)/2),0)),IF(DAY(Schedule!fpdate)&lt;=14,IF(ISODD(A604),EDATE(Schedule!fpdate,(A604-1)/2),EDATE(MIN(Schedule!fpdate+15,EOMONTH(Schedule!fpdate,0)),(A604-1)/2)),EDATE(IF(ISODD(A604),Schedule!fpdate,Schedule!fpdate-15),A604/2))))),IF(A604=1,Schedule!fpdate,EDATE(Schedule!fpdate,Schedule!months_per_period*(A604-1)))))))</f>
        <v/>
      </c>
      <c r="C604" s="55" t="str">
        <f>IF(A604="","",IF(Schedule!roundOpt,IF(OR(A604=Schedule!nper,Schedule!payment&gt;ROUND((1+Schedule!rate)*H603,2)),ROUND((1+Schedule!rate)*H603,2),Schedule!payment),IF(OR(A604=Schedule!nper,Schedule!payment&gt;(1+Schedule!rate)*H603),(1+Schedule!rate)*H603,Schedule!payment)))</f>
        <v/>
      </c>
      <c r="D604" s="58"/>
      <c r="E604" s="57"/>
      <c r="F604" s="57" t="str">
        <f>IF(A604="","",IF(AND(A604=1,Schedule!pmtType=1),0,IF(Schedule!roundOpt,ROUND(Schedule!rate*H603,2),Schedule!rate*H603)))</f>
        <v/>
      </c>
      <c r="G604" s="57" t="str">
        <f t="shared" si="7"/>
        <v/>
      </c>
      <c r="H604" s="57" t="str">
        <f t="shared" si="8"/>
        <v/>
      </c>
    </row>
    <row r="605" ht="12.75" customHeight="1">
      <c r="A605" s="53" t="str">
        <f>IF(H604="","",IF(Schedule!roundOpt,IF(OR(A604&gt;=Schedule!nper,ROUND(H604,2)&lt;=0),"",A604+1),IF(OR(A604&gt;=Schedule!nper,H604&lt;=0),"",A604+1)))</f>
        <v/>
      </c>
      <c r="B605" s="54" t="str">
        <f>IF(A605="","",IF(Schedule!periods_per_year=26,IF(A605=1,Schedule!fpdate,B604+14),IF(Schedule!periods_per_year=52,IF(A605=1,Schedule!fpdate,B604+7),IF(Schedule!periods_per_year=24,IF(A605=1,Schedule!fpdate,IF(Schedule!fpdate=EOMONTH(Schedule!fpdate,0),IF(ISODD(A605),EOMONTH(EDATE(Schedule!fpdate,(A605-1)/2),0),EDATE(DATE(YEAR(Schedule!fpdate),MONTH(Schedule!fpdate)+1,15),(A605-1)/2)),IF(DAY(Schedule!fpdate)=15,IF(ISODD(A605),EDATE(Schedule!fpdate,(A605-1)/2),EOMONTH(EDATE(Schedule!fpdate,(A605-1)/2),0)),IF(DAY(Schedule!fpdate)&lt;=14,IF(ISODD(A605),EDATE(Schedule!fpdate,(A605-1)/2),EDATE(MIN(Schedule!fpdate+15,EOMONTH(Schedule!fpdate,0)),(A605-1)/2)),EDATE(IF(ISODD(A605),Schedule!fpdate,Schedule!fpdate-15),A605/2))))),IF(A605=1,Schedule!fpdate,EDATE(Schedule!fpdate,Schedule!months_per_period*(A605-1)))))))</f>
        <v/>
      </c>
      <c r="C605" s="55" t="str">
        <f>IF(A605="","",IF(Schedule!roundOpt,IF(OR(A605=Schedule!nper,Schedule!payment&gt;ROUND((1+Schedule!rate)*H604,2)),ROUND((1+Schedule!rate)*H604,2),Schedule!payment),IF(OR(A605=Schedule!nper,Schedule!payment&gt;(1+Schedule!rate)*H604),(1+Schedule!rate)*H604,Schedule!payment)))</f>
        <v/>
      </c>
      <c r="D605" s="58"/>
      <c r="E605" s="57"/>
      <c r="F605" s="57" t="str">
        <f>IF(A605="","",IF(AND(A605=1,Schedule!pmtType=1),0,IF(Schedule!roundOpt,ROUND(Schedule!rate*H604,2),Schedule!rate*H604)))</f>
        <v/>
      </c>
      <c r="G605" s="57" t="str">
        <f t="shared" si="7"/>
        <v/>
      </c>
      <c r="H605" s="57" t="str">
        <f t="shared" si="8"/>
        <v/>
      </c>
    </row>
    <row r="606" ht="12.75" customHeight="1">
      <c r="A606" s="53" t="str">
        <f>IF(H605="","",IF(Schedule!roundOpt,IF(OR(A605&gt;=Schedule!nper,ROUND(H605,2)&lt;=0),"",A605+1),IF(OR(A605&gt;=Schedule!nper,H605&lt;=0),"",A605+1)))</f>
        <v/>
      </c>
      <c r="B606" s="54" t="str">
        <f>IF(A606="","",IF(Schedule!periods_per_year=26,IF(A606=1,Schedule!fpdate,B605+14),IF(Schedule!periods_per_year=52,IF(A606=1,Schedule!fpdate,B605+7),IF(Schedule!periods_per_year=24,IF(A606=1,Schedule!fpdate,IF(Schedule!fpdate=EOMONTH(Schedule!fpdate,0),IF(ISODD(A606),EOMONTH(EDATE(Schedule!fpdate,(A606-1)/2),0),EDATE(DATE(YEAR(Schedule!fpdate),MONTH(Schedule!fpdate)+1,15),(A606-1)/2)),IF(DAY(Schedule!fpdate)=15,IF(ISODD(A606),EDATE(Schedule!fpdate,(A606-1)/2),EOMONTH(EDATE(Schedule!fpdate,(A606-1)/2),0)),IF(DAY(Schedule!fpdate)&lt;=14,IF(ISODD(A606),EDATE(Schedule!fpdate,(A606-1)/2),EDATE(MIN(Schedule!fpdate+15,EOMONTH(Schedule!fpdate,0)),(A606-1)/2)),EDATE(IF(ISODD(A606),Schedule!fpdate,Schedule!fpdate-15),A606/2))))),IF(A606=1,Schedule!fpdate,EDATE(Schedule!fpdate,Schedule!months_per_period*(A606-1)))))))</f>
        <v/>
      </c>
      <c r="C606" s="55" t="str">
        <f>IF(A606="","",IF(Schedule!roundOpt,IF(OR(A606=Schedule!nper,Schedule!payment&gt;ROUND((1+Schedule!rate)*H605,2)),ROUND((1+Schedule!rate)*H605,2),Schedule!payment),IF(OR(A606=Schedule!nper,Schedule!payment&gt;(1+Schedule!rate)*H605),(1+Schedule!rate)*H605,Schedule!payment)))</f>
        <v/>
      </c>
      <c r="D606" s="58"/>
      <c r="E606" s="57"/>
      <c r="F606" s="57" t="str">
        <f>IF(A606="","",IF(AND(A606=1,Schedule!pmtType=1),0,IF(Schedule!roundOpt,ROUND(Schedule!rate*H605,2),Schedule!rate*H605)))</f>
        <v/>
      </c>
      <c r="G606" s="57" t="str">
        <f t="shared" si="7"/>
        <v/>
      </c>
      <c r="H606" s="57" t="str">
        <f t="shared" si="8"/>
        <v/>
      </c>
    </row>
    <row r="607" ht="12.75" customHeight="1">
      <c r="A607" s="53" t="str">
        <f>IF(H606="","",IF(Schedule!roundOpt,IF(OR(A606&gt;=Schedule!nper,ROUND(H606,2)&lt;=0),"",A606+1),IF(OR(A606&gt;=Schedule!nper,H606&lt;=0),"",A606+1)))</f>
        <v/>
      </c>
      <c r="B607" s="54" t="str">
        <f>IF(A607="","",IF(Schedule!periods_per_year=26,IF(A607=1,Schedule!fpdate,B606+14),IF(Schedule!periods_per_year=52,IF(A607=1,Schedule!fpdate,B606+7),IF(Schedule!periods_per_year=24,IF(A607=1,Schedule!fpdate,IF(Schedule!fpdate=EOMONTH(Schedule!fpdate,0),IF(ISODD(A607),EOMONTH(EDATE(Schedule!fpdate,(A607-1)/2),0),EDATE(DATE(YEAR(Schedule!fpdate),MONTH(Schedule!fpdate)+1,15),(A607-1)/2)),IF(DAY(Schedule!fpdate)=15,IF(ISODD(A607),EDATE(Schedule!fpdate,(A607-1)/2),EOMONTH(EDATE(Schedule!fpdate,(A607-1)/2),0)),IF(DAY(Schedule!fpdate)&lt;=14,IF(ISODD(A607),EDATE(Schedule!fpdate,(A607-1)/2),EDATE(MIN(Schedule!fpdate+15,EOMONTH(Schedule!fpdate,0)),(A607-1)/2)),EDATE(IF(ISODD(A607),Schedule!fpdate,Schedule!fpdate-15),A607/2))))),IF(A607=1,Schedule!fpdate,EDATE(Schedule!fpdate,Schedule!months_per_period*(A607-1)))))))</f>
        <v/>
      </c>
      <c r="C607" s="55" t="str">
        <f>IF(A607="","",IF(Schedule!roundOpt,IF(OR(A607=Schedule!nper,Schedule!payment&gt;ROUND((1+Schedule!rate)*H606,2)),ROUND((1+Schedule!rate)*H606,2),Schedule!payment),IF(OR(A607=Schedule!nper,Schedule!payment&gt;(1+Schedule!rate)*H606),(1+Schedule!rate)*H606,Schedule!payment)))</f>
        <v/>
      </c>
      <c r="D607" s="58"/>
      <c r="E607" s="57"/>
      <c r="F607" s="57" t="str">
        <f>IF(A607="","",IF(AND(A607=1,Schedule!pmtType=1),0,IF(Schedule!roundOpt,ROUND(Schedule!rate*H606,2),Schedule!rate*H606)))</f>
        <v/>
      </c>
      <c r="G607" s="57" t="str">
        <f t="shared" si="7"/>
        <v/>
      </c>
      <c r="H607" s="57" t="str">
        <f t="shared" si="8"/>
        <v/>
      </c>
    </row>
    <row r="608" ht="12.75" customHeight="1">
      <c r="A608" s="53" t="str">
        <f>IF(H607="","",IF(Schedule!roundOpt,IF(OR(A607&gt;=Schedule!nper,ROUND(H607,2)&lt;=0),"",A607+1),IF(OR(A607&gt;=Schedule!nper,H607&lt;=0),"",A607+1)))</f>
        <v/>
      </c>
      <c r="B608" s="54" t="str">
        <f>IF(A608="","",IF(Schedule!periods_per_year=26,IF(A608=1,Schedule!fpdate,B607+14),IF(Schedule!periods_per_year=52,IF(A608=1,Schedule!fpdate,B607+7),IF(Schedule!periods_per_year=24,IF(A608=1,Schedule!fpdate,IF(Schedule!fpdate=EOMONTH(Schedule!fpdate,0),IF(ISODD(A608),EOMONTH(EDATE(Schedule!fpdate,(A608-1)/2),0),EDATE(DATE(YEAR(Schedule!fpdate),MONTH(Schedule!fpdate)+1,15),(A608-1)/2)),IF(DAY(Schedule!fpdate)=15,IF(ISODD(A608),EDATE(Schedule!fpdate,(A608-1)/2),EOMONTH(EDATE(Schedule!fpdate,(A608-1)/2),0)),IF(DAY(Schedule!fpdate)&lt;=14,IF(ISODD(A608),EDATE(Schedule!fpdate,(A608-1)/2),EDATE(MIN(Schedule!fpdate+15,EOMONTH(Schedule!fpdate,0)),(A608-1)/2)),EDATE(IF(ISODD(A608),Schedule!fpdate,Schedule!fpdate-15),A608/2))))),IF(A608=1,Schedule!fpdate,EDATE(Schedule!fpdate,Schedule!months_per_period*(A608-1)))))))</f>
        <v/>
      </c>
      <c r="C608" s="55" t="str">
        <f>IF(A608="","",IF(Schedule!roundOpt,IF(OR(A608=Schedule!nper,Schedule!payment&gt;ROUND((1+Schedule!rate)*H607,2)),ROUND((1+Schedule!rate)*H607,2),Schedule!payment),IF(OR(A608=Schedule!nper,Schedule!payment&gt;(1+Schedule!rate)*H607),(1+Schedule!rate)*H607,Schedule!payment)))</f>
        <v/>
      </c>
      <c r="D608" s="58"/>
      <c r="E608" s="57"/>
      <c r="F608" s="57" t="str">
        <f>IF(A608="","",IF(AND(A608=1,Schedule!pmtType=1),0,IF(Schedule!roundOpt,ROUND(Schedule!rate*H607,2),Schedule!rate*H607)))</f>
        <v/>
      </c>
      <c r="G608" s="57" t="str">
        <f t="shared" si="7"/>
        <v/>
      </c>
      <c r="H608" s="57" t="str">
        <f t="shared" si="8"/>
        <v/>
      </c>
    </row>
    <row r="609" ht="12.75" customHeight="1">
      <c r="A609" s="53" t="str">
        <f>IF(H608="","",IF(Schedule!roundOpt,IF(OR(A608&gt;=Schedule!nper,ROUND(H608,2)&lt;=0),"",A608+1),IF(OR(A608&gt;=Schedule!nper,H608&lt;=0),"",A608+1)))</f>
        <v/>
      </c>
      <c r="B609" s="54" t="str">
        <f>IF(A609="","",IF(Schedule!periods_per_year=26,IF(A609=1,Schedule!fpdate,B608+14),IF(Schedule!periods_per_year=52,IF(A609=1,Schedule!fpdate,B608+7),IF(Schedule!periods_per_year=24,IF(A609=1,Schedule!fpdate,IF(Schedule!fpdate=EOMONTH(Schedule!fpdate,0),IF(ISODD(A609),EOMONTH(EDATE(Schedule!fpdate,(A609-1)/2),0),EDATE(DATE(YEAR(Schedule!fpdate),MONTH(Schedule!fpdate)+1,15),(A609-1)/2)),IF(DAY(Schedule!fpdate)=15,IF(ISODD(A609),EDATE(Schedule!fpdate,(A609-1)/2),EOMONTH(EDATE(Schedule!fpdate,(A609-1)/2),0)),IF(DAY(Schedule!fpdate)&lt;=14,IF(ISODD(A609),EDATE(Schedule!fpdate,(A609-1)/2),EDATE(MIN(Schedule!fpdate+15,EOMONTH(Schedule!fpdate,0)),(A609-1)/2)),EDATE(IF(ISODD(A609),Schedule!fpdate,Schedule!fpdate-15),A609/2))))),IF(A609=1,Schedule!fpdate,EDATE(Schedule!fpdate,Schedule!months_per_period*(A609-1)))))))</f>
        <v/>
      </c>
      <c r="C609" s="55" t="str">
        <f>IF(A609="","",IF(Schedule!roundOpt,IF(OR(A609=Schedule!nper,Schedule!payment&gt;ROUND((1+Schedule!rate)*H608,2)),ROUND((1+Schedule!rate)*H608,2),Schedule!payment),IF(OR(A609=Schedule!nper,Schedule!payment&gt;(1+Schedule!rate)*H608),(1+Schedule!rate)*H608,Schedule!payment)))</f>
        <v/>
      </c>
      <c r="D609" s="58"/>
      <c r="E609" s="57"/>
      <c r="F609" s="57" t="str">
        <f>IF(A609="","",IF(AND(A609=1,Schedule!pmtType=1),0,IF(Schedule!roundOpt,ROUND(Schedule!rate*H608,2),Schedule!rate*H608)))</f>
        <v/>
      </c>
      <c r="G609" s="57" t="str">
        <f t="shared" si="7"/>
        <v/>
      </c>
      <c r="H609" s="57" t="str">
        <f t="shared" si="8"/>
        <v/>
      </c>
    </row>
    <row r="610" ht="12.75" customHeight="1">
      <c r="A610" s="53" t="str">
        <f>IF(H609="","",IF(Schedule!roundOpt,IF(OR(A609&gt;=Schedule!nper,ROUND(H609,2)&lt;=0),"",A609+1),IF(OR(A609&gt;=Schedule!nper,H609&lt;=0),"",A609+1)))</f>
        <v/>
      </c>
      <c r="B610" s="54" t="str">
        <f>IF(A610="","",IF(Schedule!periods_per_year=26,IF(A610=1,Schedule!fpdate,B609+14),IF(Schedule!periods_per_year=52,IF(A610=1,Schedule!fpdate,B609+7),IF(Schedule!periods_per_year=24,IF(A610=1,Schedule!fpdate,IF(Schedule!fpdate=EOMONTH(Schedule!fpdate,0),IF(ISODD(A610),EOMONTH(EDATE(Schedule!fpdate,(A610-1)/2),0),EDATE(DATE(YEAR(Schedule!fpdate),MONTH(Schedule!fpdate)+1,15),(A610-1)/2)),IF(DAY(Schedule!fpdate)=15,IF(ISODD(A610),EDATE(Schedule!fpdate,(A610-1)/2),EOMONTH(EDATE(Schedule!fpdate,(A610-1)/2),0)),IF(DAY(Schedule!fpdate)&lt;=14,IF(ISODD(A610),EDATE(Schedule!fpdate,(A610-1)/2),EDATE(MIN(Schedule!fpdate+15,EOMONTH(Schedule!fpdate,0)),(A610-1)/2)),EDATE(IF(ISODD(A610),Schedule!fpdate,Schedule!fpdate-15),A610/2))))),IF(A610=1,Schedule!fpdate,EDATE(Schedule!fpdate,Schedule!months_per_period*(A610-1)))))))</f>
        <v/>
      </c>
      <c r="C610" s="55" t="str">
        <f>IF(A610="","",IF(Schedule!roundOpt,IF(OR(A610=Schedule!nper,Schedule!payment&gt;ROUND((1+Schedule!rate)*H609,2)),ROUND((1+Schedule!rate)*H609,2),Schedule!payment),IF(OR(A610=Schedule!nper,Schedule!payment&gt;(1+Schedule!rate)*H609),(1+Schedule!rate)*H609,Schedule!payment)))</f>
        <v/>
      </c>
      <c r="D610" s="58"/>
      <c r="E610" s="57"/>
      <c r="F610" s="57" t="str">
        <f>IF(A610="","",IF(AND(A610=1,Schedule!pmtType=1),0,IF(Schedule!roundOpt,ROUND(Schedule!rate*H609,2),Schedule!rate*H609)))</f>
        <v/>
      </c>
      <c r="G610" s="57" t="str">
        <f t="shared" si="7"/>
        <v/>
      </c>
      <c r="H610" s="57" t="str">
        <f t="shared" si="8"/>
        <v/>
      </c>
    </row>
    <row r="611" ht="12.75" customHeight="1">
      <c r="A611" s="53" t="str">
        <f>IF(H610="","",IF(Schedule!roundOpt,IF(OR(A610&gt;=Schedule!nper,ROUND(H610,2)&lt;=0),"",A610+1),IF(OR(A610&gt;=Schedule!nper,H610&lt;=0),"",A610+1)))</f>
        <v/>
      </c>
      <c r="B611" s="54" t="str">
        <f>IF(A611="","",IF(Schedule!periods_per_year=26,IF(A611=1,Schedule!fpdate,B610+14),IF(Schedule!periods_per_year=52,IF(A611=1,Schedule!fpdate,B610+7),IF(Schedule!periods_per_year=24,IF(A611=1,Schedule!fpdate,IF(Schedule!fpdate=EOMONTH(Schedule!fpdate,0),IF(ISODD(A611),EOMONTH(EDATE(Schedule!fpdate,(A611-1)/2),0),EDATE(DATE(YEAR(Schedule!fpdate),MONTH(Schedule!fpdate)+1,15),(A611-1)/2)),IF(DAY(Schedule!fpdate)=15,IF(ISODD(A611),EDATE(Schedule!fpdate,(A611-1)/2),EOMONTH(EDATE(Schedule!fpdate,(A611-1)/2),0)),IF(DAY(Schedule!fpdate)&lt;=14,IF(ISODD(A611),EDATE(Schedule!fpdate,(A611-1)/2),EDATE(MIN(Schedule!fpdate+15,EOMONTH(Schedule!fpdate,0)),(A611-1)/2)),EDATE(IF(ISODD(A611),Schedule!fpdate,Schedule!fpdate-15),A611/2))))),IF(A611=1,Schedule!fpdate,EDATE(Schedule!fpdate,Schedule!months_per_period*(A611-1)))))))</f>
        <v/>
      </c>
      <c r="C611" s="55" t="str">
        <f>IF(A611="","",IF(Schedule!roundOpt,IF(OR(A611=Schedule!nper,Schedule!payment&gt;ROUND((1+Schedule!rate)*H610,2)),ROUND((1+Schedule!rate)*H610,2),Schedule!payment),IF(OR(A611=Schedule!nper,Schedule!payment&gt;(1+Schedule!rate)*H610),(1+Schedule!rate)*H610,Schedule!payment)))</f>
        <v/>
      </c>
      <c r="D611" s="58"/>
      <c r="E611" s="57"/>
      <c r="F611" s="57" t="str">
        <f>IF(A611="","",IF(AND(A611=1,Schedule!pmtType=1),0,IF(Schedule!roundOpt,ROUND(Schedule!rate*H610,2),Schedule!rate*H610)))</f>
        <v/>
      </c>
      <c r="G611" s="57" t="str">
        <f t="shared" si="7"/>
        <v/>
      </c>
      <c r="H611" s="57" t="str">
        <f t="shared" si="8"/>
        <v/>
      </c>
    </row>
    <row r="612" ht="12.75" customHeight="1">
      <c r="A612" s="53" t="str">
        <f>IF(H611="","",IF(Schedule!roundOpt,IF(OR(A611&gt;=Schedule!nper,ROUND(H611,2)&lt;=0),"",A611+1),IF(OR(A611&gt;=Schedule!nper,H611&lt;=0),"",A611+1)))</f>
        <v/>
      </c>
      <c r="B612" s="54" t="str">
        <f>IF(A612="","",IF(Schedule!periods_per_year=26,IF(A612=1,Schedule!fpdate,B611+14),IF(Schedule!periods_per_year=52,IF(A612=1,Schedule!fpdate,B611+7),IF(Schedule!periods_per_year=24,IF(A612=1,Schedule!fpdate,IF(Schedule!fpdate=EOMONTH(Schedule!fpdate,0),IF(ISODD(A612),EOMONTH(EDATE(Schedule!fpdate,(A612-1)/2),0),EDATE(DATE(YEAR(Schedule!fpdate),MONTH(Schedule!fpdate)+1,15),(A612-1)/2)),IF(DAY(Schedule!fpdate)=15,IF(ISODD(A612),EDATE(Schedule!fpdate,(A612-1)/2),EOMONTH(EDATE(Schedule!fpdate,(A612-1)/2),0)),IF(DAY(Schedule!fpdate)&lt;=14,IF(ISODD(A612),EDATE(Schedule!fpdate,(A612-1)/2),EDATE(MIN(Schedule!fpdate+15,EOMONTH(Schedule!fpdate,0)),(A612-1)/2)),EDATE(IF(ISODD(A612),Schedule!fpdate,Schedule!fpdate-15),A612/2))))),IF(A612=1,Schedule!fpdate,EDATE(Schedule!fpdate,Schedule!months_per_period*(A612-1)))))))</f>
        <v/>
      </c>
      <c r="C612" s="55" t="str">
        <f>IF(A612="","",IF(Schedule!roundOpt,IF(OR(A612=Schedule!nper,Schedule!payment&gt;ROUND((1+Schedule!rate)*H611,2)),ROUND((1+Schedule!rate)*H611,2),Schedule!payment),IF(OR(A612=Schedule!nper,Schedule!payment&gt;(1+Schedule!rate)*H611),(1+Schedule!rate)*H611,Schedule!payment)))</f>
        <v/>
      </c>
      <c r="D612" s="58"/>
      <c r="E612" s="57"/>
      <c r="F612" s="57" t="str">
        <f>IF(A612="","",IF(AND(A612=1,Schedule!pmtType=1),0,IF(Schedule!roundOpt,ROUND(Schedule!rate*H611,2),Schedule!rate*H611)))</f>
        <v/>
      </c>
      <c r="G612" s="57" t="str">
        <f t="shared" si="7"/>
        <v/>
      </c>
      <c r="H612" s="57" t="str">
        <f t="shared" si="8"/>
        <v/>
      </c>
    </row>
    <row r="613" ht="12.75" customHeight="1">
      <c r="A613" s="53" t="str">
        <f>IF(H612="","",IF(Schedule!roundOpt,IF(OR(A612&gt;=Schedule!nper,ROUND(H612,2)&lt;=0),"",A612+1),IF(OR(A612&gt;=Schedule!nper,H612&lt;=0),"",A612+1)))</f>
        <v/>
      </c>
      <c r="B613" s="54" t="str">
        <f>IF(A613="","",IF(Schedule!periods_per_year=26,IF(A613=1,Schedule!fpdate,B612+14),IF(Schedule!periods_per_year=52,IF(A613=1,Schedule!fpdate,B612+7),IF(Schedule!periods_per_year=24,IF(A613=1,Schedule!fpdate,IF(Schedule!fpdate=EOMONTH(Schedule!fpdate,0),IF(ISODD(A613),EOMONTH(EDATE(Schedule!fpdate,(A613-1)/2),0),EDATE(DATE(YEAR(Schedule!fpdate),MONTH(Schedule!fpdate)+1,15),(A613-1)/2)),IF(DAY(Schedule!fpdate)=15,IF(ISODD(A613),EDATE(Schedule!fpdate,(A613-1)/2),EOMONTH(EDATE(Schedule!fpdate,(A613-1)/2),0)),IF(DAY(Schedule!fpdate)&lt;=14,IF(ISODD(A613),EDATE(Schedule!fpdate,(A613-1)/2),EDATE(MIN(Schedule!fpdate+15,EOMONTH(Schedule!fpdate,0)),(A613-1)/2)),EDATE(IF(ISODD(A613),Schedule!fpdate,Schedule!fpdate-15),A613/2))))),IF(A613=1,Schedule!fpdate,EDATE(Schedule!fpdate,Schedule!months_per_period*(A613-1)))))))</f>
        <v/>
      </c>
      <c r="C613" s="55" t="str">
        <f>IF(A613="","",IF(Schedule!roundOpt,IF(OR(A613=Schedule!nper,Schedule!payment&gt;ROUND((1+Schedule!rate)*H612,2)),ROUND((1+Schedule!rate)*H612,2),Schedule!payment),IF(OR(A613=Schedule!nper,Schedule!payment&gt;(1+Schedule!rate)*H612),(1+Schedule!rate)*H612,Schedule!payment)))</f>
        <v/>
      </c>
      <c r="D613" s="58"/>
      <c r="E613" s="57"/>
      <c r="F613" s="57" t="str">
        <f>IF(A613="","",IF(AND(A613=1,Schedule!pmtType=1),0,IF(Schedule!roundOpt,ROUND(Schedule!rate*H612,2),Schedule!rate*H612)))</f>
        <v/>
      </c>
      <c r="G613" s="57" t="str">
        <f t="shared" si="7"/>
        <v/>
      </c>
      <c r="H613" s="57" t="str">
        <f t="shared" si="8"/>
        <v/>
      </c>
    </row>
    <row r="614" ht="12.75" customHeight="1">
      <c r="A614" s="53" t="str">
        <f>IF(H613="","",IF(Schedule!roundOpt,IF(OR(A613&gt;=Schedule!nper,ROUND(H613,2)&lt;=0),"",A613+1),IF(OR(A613&gt;=Schedule!nper,H613&lt;=0),"",A613+1)))</f>
        <v/>
      </c>
      <c r="B614" s="54" t="str">
        <f>IF(A614="","",IF(Schedule!periods_per_year=26,IF(A614=1,Schedule!fpdate,B613+14),IF(Schedule!periods_per_year=52,IF(A614=1,Schedule!fpdate,B613+7),IF(Schedule!periods_per_year=24,IF(A614=1,Schedule!fpdate,IF(Schedule!fpdate=EOMONTH(Schedule!fpdate,0),IF(ISODD(A614),EOMONTH(EDATE(Schedule!fpdate,(A614-1)/2),0),EDATE(DATE(YEAR(Schedule!fpdate),MONTH(Schedule!fpdate)+1,15),(A614-1)/2)),IF(DAY(Schedule!fpdate)=15,IF(ISODD(A614),EDATE(Schedule!fpdate,(A614-1)/2),EOMONTH(EDATE(Schedule!fpdate,(A614-1)/2),0)),IF(DAY(Schedule!fpdate)&lt;=14,IF(ISODD(A614),EDATE(Schedule!fpdate,(A614-1)/2),EDATE(MIN(Schedule!fpdate+15,EOMONTH(Schedule!fpdate,0)),(A614-1)/2)),EDATE(IF(ISODD(A614),Schedule!fpdate,Schedule!fpdate-15),A614/2))))),IF(A614=1,Schedule!fpdate,EDATE(Schedule!fpdate,Schedule!months_per_period*(A614-1)))))))</f>
        <v/>
      </c>
      <c r="C614" s="55" t="str">
        <f>IF(A614="","",IF(Schedule!roundOpt,IF(OR(A614=Schedule!nper,Schedule!payment&gt;ROUND((1+Schedule!rate)*H613,2)),ROUND((1+Schedule!rate)*H613,2),Schedule!payment),IF(OR(A614=Schedule!nper,Schedule!payment&gt;(1+Schedule!rate)*H613),(1+Schedule!rate)*H613,Schedule!payment)))</f>
        <v/>
      </c>
      <c r="D614" s="58"/>
      <c r="E614" s="57"/>
      <c r="F614" s="57" t="str">
        <f>IF(A614="","",IF(AND(A614=1,Schedule!pmtType=1),0,IF(Schedule!roundOpt,ROUND(Schedule!rate*H613,2),Schedule!rate*H613)))</f>
        <v/>
      </c>
      <c r="G614" s="57" t="str">
        <f t="shared" si="7"/>
        <v/>
      </c>
      <c r="H614" s="57" t="str">
        <f t="shared" si="8"/>
        <v/>
      </c>
    </row>
    <row r="615" ht="12.75" customHeight="1">
      <c r="A615" s="53" t="str">
        <f>IF(H614="","",IF(Schedule!roundOpt,IF(OR(A614&gt;=Schedule!nper,ROUND(H614,2)&lt;=0),"",A614+1),IF(OR(A614&gt;=Schedule!nper,H614&lt;=0),"",A614+1)))</f>
        <v/>
      </c>
      <c r="B615" s="54" t="str">
        <f>IF(A615="","",IF(Schedule!periods_per_year=26,IF(A615=1,Schedule!fpdate,B614+14),IF(Schedule!periods_per_year=52,IF(A615=1,Schedule!fpdate,B614+7),IF(Schedule!periods_per_year=24,IF(A615=1,Schedule!fpdate,IF(Schedule!fpdate=EOMONTH(Schedule!fpdate,0),IF(ISODD(A615),EOMONTH(EDATE(Schedule!fpdate,(A615-1)/2),0),EDATE(DATE(YEAR(Schedule!fpdate),MONTH(Schedule!fpdate)+1,15),(A615-1)/2)),IF(DAY(Schedule!fpdate)=15,IF(ISODD(A615),EDATE(Schedule!fpdate,(A615-1)/2),EOMONTH(EDATE(Schedule!fpdate,(A615-1)/2),0)),IF(DAY(Schedule!fpdate)&lt;=14,IF(ISODD(A615),EDATE(Schedule!fpdate,(A615-1)/2),EDATE(MIN(Schedule!fpdate+15,EOMONTH(Schedule!fpdate,0)),(A615-1)/2)),EDATE(IF(ISODD(A615),Schedule!fpdate,Schedule!fpdate-15),A615/2))))),IF(A615=1,Schedule!fpdate,EDATE(Schedule!fpdate,Schedule!months_per_period*(A615-1)))))))</f>
        <v/>
      </c>
      <c r="C615" s="55" t="str">
        <f>IF(A615="","",IF(Schedule!roundOpt,IF(OR(A615=Schedule!nper,Schedule!payment&gt;ROUND((1+Schedule!rate)*H614,2)),ROUND((1+Schedule!rate)*H614,2),Schedule!payment),IF(OR(A615=Schedule!nper,Schedule!payment&gt;(1+Schedule!rate)*H614),(1+Schedule!rate)*H614,Schedule!payment)))</f>
        <v/>
      </c>
      <c r="D615" s="58"/>
      <c r="E615" s="57"/>
      <c r="F615" s="57" t="str">
        <f>IF(A615="","",IF(AND(A615=1,Schedule!pmtType=1),0,IF(Schedule!roundOpt,ROUND(Schedule!rate*H614,2),Schedule!rate*H614)))</f>
        <v/>
      </c>
      <c r="G615" s="57" t="str">
        <f t="shared" si="7"/>
        <v/>
      </c>
      <c r="H615" s="57" t="str">
        <f t="shared" si="8"/>
        <v/>
      </c>
    </row>
    <row r="616" ht="12.75" customHeight="1">
      <c r="A616" s="53" t="str">
        <f>IF(H615="","",IF(Schedule!roundOpt,IF(OR(A615&gt;=Schedule!nper,ROUND(H615,2)&lt;=0),"",A615+1),IF(OR(A615&gt;=Schedule!nper,H615&lt;=0),"",A615+1)))</f>
        <v/>
      </c>
      <c r="B616" s="54" t="str">
        <f>IF(A616="","",IF(Schedule!periods_per_year=26,IF(A616=1,Schedule!fpdate,B615+14),IF(Schedule!periods_per_year=52,IF(A616=1,Schedule!fpdate,B615+7),IF(Schedule!periods_per_year=24,IF(A616=1,Schedule!fpdate,IF(Schedule!fpdate=EOMONTH(Schedule!fpdate,0),IF(ISODD(A616),EOMONTH(EDATE(Schedule!fpdate,(A616-1)/2),0),EDATE(DATE(YEAR(Schedule!fpdate),MONTH(Schedule!fpdate)+1,15),(A616-1)/2)),IF(DAY(Schedule!fpdate)=15,IF(ISODD(A616),EDATE(Schedule!fpdate,(A616-1)/2),EOMONTH(EDATE(Schedule!fpdate,(A616-1)/2),0)),IF(DAY(Schedule!fpdate)&lt;=14,IF(ISODD(A616),EDATE(Schedule!fpdate,(A616-1)/2),EDATE(MIN(Schedule!fpdate+15,EOMONTH(Schedule!fpdate,0)),(A616-1)/2)),EDATE(IF(ISODD(A616),Schedule!fpdate,Schedule!fpdate-15),A616/2))))),IF(A616=1,Schedule!fpdate,EDATE(Schedule!fpdate,Schedule!months_per_period*(A616-1)))))))</f>
        <v/>
      </c>
      <c r="C616" s="55" t="str">
        <f>IF(A616="","",IF(Schedule!roundOpt,IF(OR(A616=Schedule!nper,Schedule!payment&gt;ROUND((1+Schedule!rate)*H615,2)),ROUND((1+Schedule!rate)*H615,2),Schedule!payment),IF(OR(A616=Schedule!nper,Schedule!payment&gt;(1+Schedule!rate)*H615),(1+Schedule!rate)*H615,Schedule!payment)))</f>
        <v/>
      </c>
      <c r="D616" s="58"/>
      <c r="E616" s="57"/>
      <c r="F616" s="57" t="str">
        <f>IF(A616="","",IF(AND(A616=1,Schedule!pmtType=1),0,IF(Schedule!roundOpt,ROUND(Schedule!rate*H615,2),Schedule!rate*H615)))</f>
        <v/>
      </c>
      <c r="G616" s="57" t="str">
        <f t="shared" si="7"/>
        <v/>
      </c>
      <c r="H616" s="57" t="str">
        <f t="shared" si="8"/>
        <v/>
      </c>
    </row>
    <row r="617" ht="12.75" customHeight="1">
      <c r="A617" s="53" t="str">
        <f>IF(H616="","",IF(Schedule!roundOpt,IF(OR(A616&gt;=Schedule!nper,ROUND(H616,2)&lt;=0),"",A616+1),IF(OR(A616&gt;=Schedule!nper,H616&lt;=0),"",A616+1)))</f>
        <v/>
      </c>
      <c r="B617" s="54" t="str">
        <f>IF(A617="","",IF(Schedule!periods_per_year=26,IF(A617=1,Schedule!fpdate,B616+14),IF(Schedule!periods_per_year=52,IF(A617=1,Schedule!fpdate,B616+7),IF(Schedule!periods_per_year=24,IF(A617=1,Schedule!fpdate,IF(Schedule!fpdate=EOMONTH(Schedule!fpdate,0),IF(ISODD(A617),EOMONTH(EDATE(Schedule!fpdate,(A617-1)/2),0),EDATE(DATE(YEAR(Schedule!fpdate),MONTH(Schedule!fpdate)+1,15),(A617-1)/2)),IF(DAY(Schedule!fpdate)=15,IF(ISODD(A617),EDATE(Schedule!fpdate,(A617-1)/2),EOMONTH(EDATE(Schedule!fpdate,(A617-1)/2),0)),IF(DAY(Schedule!fpdate)&lt;=14,IF(ISODD(A617),EDATE(Schedule!fpdate,(A617-1)/2),EDATE(MIN(Schedule!fpdate+15,EOMONTH(Schedule!fpdate,0)),(A617-1)/2)),EDATE(IF(ISODD(A617),Schedule!fpdate,Schedule!fpdate-15),A617/2))))),IF(A617=1,Schedule!fpdate,EDATE(Schedule!fpdate,Schedule!months_per_period*(A617-1)))))))</f>
        <v/>
      </c>
      <c r="C617" s="55" t="str">
        <f>IF(A617="","",IF(Schedule!roundOpt,IF(OR(A617=Schedule!nper,Schedule!payment&gt;ROUND((1+Schedule!rate)*H616,2)),ROUND((1+Schedule!rate)*H616,2),Schedule!payment),IF(OR(A617=Schedule!nper,Schedule!payment&gt;(1+Schedule!rate)*H616),(1+Schedule!rate)*H616,Schedule!payment)))</f>
        <v/>
      </c>
      <c r="D617" s="58"/>
      <c r="E617" s="57"/>
      <c r="F617" s="57" t="str">
        <f>IF(A617="","",IF(AND(A617=1,Schedule!pmtType=1),0,IF(Schedule!roundOpt,ROUND(Schedule!rate*H616,2),Schedule!rate*H616)))</f>
        <v/>
      </c>
      <c r="G617" s="57" t="str">
        <f t="shared" si="7"/>
        <v/>
      </c>
      <c r="H617" s="57" t="str">
        <f t="shared" si="8"/>
        <v/>
      </c>
    </row>
    <row r="618" ht="12.75" customHeight="1">
      <c r="A618" s="53" t="str">
        <f>IF(H617="","",IF(Schedule!roundOpt,IF(OR(A617&gt;=Schedule!nper,ROUND(H617,2)&lt;=0),"",A617+1),IF(OR(A617&gt;=Schedule!nper,H617&lt;=0),"",A617+1)))</f>
        <v/>
      </c>
      <c r="B618" s="54" t="str">
        <f>IF(A618="","",IF(Schedule!periods_per_year=26,IF(A618=1,Schedule!fpdate,B617+14),IF(Schedule!periods_per_year=52,IF(A618=1,Schedule!fpdate,B617+7),IF(Schedule!periods_per_year=24,IF(A618=1,Schedule!fpdate,IF(Schedule!fpdate=EOMONTH(Schedule!fpdate,0),IF(ISODD(A618),EOMONTH(EDATE(Schedule!fpdate,(A618-1)/2),0),EDATE(DATE(YEAR(Schedule!fpdate),MONTH(Schedule!fpdate)+1,15),(A618-1)/2)),IF(DAY(Schedule!fpdate)=15,IF(ISODD(A618),EDATE(Schedule!fpdate,(A618-1)/2),EOMONTH(EDATE(Schedule!fpdate,(A618-1)/2),0)),IF(DAY(Schedule!fpdate)&lt;=14,IF(ISODD(A618),EDATE(Schedule!fpdate,(A618-1)/2),EDATE(MIN(Schedule!fpdate+15,EOMONTH(Schedule!fpdate,0)),(A618-1)/2)),EDATE(IF(ISODD(A618),Schedule!fpdate,Schedule!fpdate-15),A618/2))))),IF(A618=1,Schedule!fpdate,EDATE(Schedule!fpdate,Schedule!months_per_period*(A618-1)))))))</f>
        <v/>
      </c>
      <c r="C618" s="55" t="str">
        <f>IF(A618="","",IF(Schedule!roundOpt,IF(OR(A618=Schedule!nper,Schedule!payment&gt;ROUND((1+Schedule!rate)*H617,2)),ROUND((1+Schedule!rate)*H617,2),Schedule!payment),IF(OR(A618=Schedule!nper,Schedule!payment&gt;(1+Schedule!rate)*H617),(1+Schedule!rate)*H617,Schedule!payment)))</f>
        <v/>
      </c>
      <c r="D618" s="58"/>
      <c r="E618" s="57"/>
      <c r="F618" s="57" t="str">
        <f>IF(A618="","",IF(AND(A618=1,Schedule!pmtType=1),0,IF(Schedule!roundOpt,ROUND(Schedule!rate*H617,2),Schedule!rate*H617)))</f>
        <v/>
      </c>
      <c r="G618" s="57" t="str">
        <f t="shared" si="7"/>
        <v/>
      </c>
      <c r="H618" s="57" t="str">
        <f t="shared" si="8"/>
        <v/>
      </c>
    </row>
    <row r="619" ht="12.75" customHeight="1">
      <c r="A619" s="53" t="str">
        <f>IF(H618="","",IF(Schedule!roundOpt,IF(OR(A618&gt;=Schedule!nper,ROUND(H618,2)&lt;=0),"",A618+1),IF(OR(A618&gt;=Schedule!nper,H618&lt;=0),"",A618+1)))</f>
        <v/>
      </c>
      <c r="B619" s="54" t="str">
        <f>IF(A619="","",IF(Schedule!periods_per_year=26,IF(A619=1,Schedule!fpdate,B618+14),IF(Schedule!periods_per_year=52,IF(A619=1,Schedule!fpdate,B618+7),IF(Schedule!periods_per_year=24,IF(A619=1,Schedule!fpdate,IF(Schedule!fpdate=EOMONTH(Schedule!fpdate,0),IF(ISODD(A619),EOMONTH(EDATE(Schedule!fpdate,(A619-1)/2),0),EDATE(DATE(YEAR(Schedule!fpdate),MONTH(Schedule!fpdate)+1,15),(A619-1)/2)),IF(DAY(Schedule!fpdate)=15,IF(ISODD(A619),EDATE(Schedule!fpdate,(A619-1)/2),EOMONTH(EDATE(Schedule!fpdate,(A619-1)/2),0)),IF(DAY(Schedule!fpdate)&lt;=14,IF(ISODD(A619),EDATE(Schedule!fpdate,(A619-1)/2),EDATE(MIN(Schedule!fpdate+15,EOMONTH(Schedule!fpdate,0)),(A619-1)/2)),EDATE(IF(ISODD(A619),Schedule!fpdate,Schedule!fpdate-15),A619/2))))),IF(A619=1,Schedule!fpdate,EDATE(Schedule!fpdate,Schedule!months_per_period*(A619-1)))))))</f>
        <v/>
      </c>
      <c r="C619" s="55" t="str">
        <f>IF(A619="","",IF(Schedule!roundOpt,IF(OR(A619=Schedule!nper,Schedule!payment&gt;ROUND((1+Schedule!rate)*H618,2)),ROUND((1+Schedule!rate)*H618,2),Schedule!payment),IF(OR(A619=Schedule!nper,Schedule!payment&gt;(1+Schedule!rate)*H618),(1+Schedule!rate)*H618,Schedule!payment)))</f>
        <v/>
      </c>
      <c r="D619" s="58"/>
      <c r="E619" s="57"/>
      <c r="F619" s="57" t="str">
        <f>IF(A619="","",IF(AND(A619=1,Schedule!pmtType=1),0,IF(Schedule!roundOpt,ROUND(Schedule!rate*H618,2),Schedule!rate*H618)))</f>
        <v/>
      </c>
      <c r="G619" s="57" t="str">
        <f t="shared" si="7"/>
        <v/>
      </c>
      <c r="H619" s="57" t="str">
        <f t="shared" si="8"/>
        <v/>
      </c>
    </row>
    <row r="620" ht="12.75" customHeight="1">
      <c r="A620" s="53" t="str">
        <f>IF(H619="","",IF(Schedule!roundOpt,IF(OR(A619&gt;=Schedule!nper,ROUND(H619,2)&lt;=0),"",A619+1),IF(OR(A619&gt;=Schedule!nper,H619&lt;=0),"",A619+1)))</f>
        <v/>
      </c>
      <c r="B620" s="54" t="str">
        <f>IF(A620="","",IF(Schedule!periods_per_year=26,IF(A620=1,Schedule!fpdate,B619+14),IF(Schedule!periods_per_year=52,IF(A620=1,Schedule!fpdate,B619+7),IF(Schedule!periods_per_year=24,IF(A620=1,Schedule!fpdate,IF(Schedule!fpdate=EOMONTH(Schedule!fpdate,0),IF(ISODD(A620),EOMONTH(EDATE(Schedule!fpdate,(A620-1)/2),0),EDATE(DATE(YEAR(Schedule!fpdate),MONTH(Schedule!fpdate)+1,15),(A620-1)/2)),IF(DAY(Schedule!fpdate)=15,IF(ISODD(A620),EDATE(Schedule!fpdate,(A620-1)/2),EOMONTH(EDATE(Schedule!fpdate,(A620-1)/2),0)),IF(DAY(Schedule!fpdate)&lt;=14,IF(ISODD(A620),EDATE(Schedule!fpdate,(A620-1)/2),EDATE(MIN(Schedule!fpdate+15,EOMONTH(Schedule!fpdate,0)),(A620-1)/2)),EDATE(IF(ISODD(A620),Schedule!fpdate,Schedule!fpdate-15),A620/2))))),IF(A620=1,Schedule!fpdate,EDATE(Schedule!fpdate,Schedule!months_per_period*(A620-1)))))))</f>
        <v/>
      </c>
      <c r="C620" s="55" t="str">
        <f>IF(A620="","",IF(Schedule!roundOpt,IF(OR(A620=Schedule!nper,Schedule!payment&gt;ROUND((1+Schedule!rate)*H619,2)),ROUND((1+Schedule!rate)*H619,2),Schedule!payment),IF(OR(A620=Schedule!nper,Schedule!payment&gt;(1+Schedule!rate)*H619),(1+Schedule!rate)*H619,Schedule!payment)))</f>
        <v/>
      </c>
      <c r="D620" s="58"/>
      <c r="E620" s="57"/>
      <c r="F620" s="57" t="str">
        <f>IF(A620="","",IF(AND(A620=1,Schedule!pmtType=1),0,IF(Schedule!roundOpt,ROUND(Schedule!rate*H619,2),Schedule!rate*H619)))</f>
        <v/>
      </c>
      <c r="G620" s="57" t="str">
        <f t="shared" si="7"/>
        <v/>
      </c>
      <c r="H620" s="57" t="str">
        <f t="shared" si="8"/>
        <v/>
      </c>
    </row>
    <row r="621" ht="12.75" customHeight="1">
      <c r="A621" s="53" t="str">
        <f>IF(H620="","",IF(Schedule!roundOpt,IF(OR(A620&gt;=Schedule!nper,ROUND(H620,2)&lt;=0),"",A620+1),IF(OR(A620&gt;=Schedule!nper,H620&lt;=0),"",A620+1)))</f>
        <v/>
      </c>
      <c r="B621" s="54" t="str">
        <f>IF(A621="","",IF(Schedule!periods_per_year=26,IF(A621=1,Schedule!fpdate,B620+14),IF(Schedule!periods_per_year=52,IF(A621=1,Schedule!fpdate,B620+7),IF(Schedule!periods_per_year=24,IF(A621=1,Schedule!fpdate,IF(Schedule!fpdate=EOMONTH(Schedule!fpdate,0),IF(ISODD(A621),EOMONTH(EDATE(Schedule!fpdate,(A621-1)/2),0),EDATE(DATE(YEAR(Schedule!fpdate),MONTH(Schedule!fpdate)+1,15),(A621-1)/2)),IF(DAY(Schedule!fpdate)=15,IF(ISODD(A621),EDATE(Schedule!fpdate,(A621-1)/2),EOMONTH(EDATE(Schedule!fpdate,(A621-1)/2),0)),IF(DAY(Schedule!fpdate)&lt;=14,IF(ISODD(A621),EDATE(Schedule!fpdate,(A621-1)/2),EDATE(MIN(Schedule!fpdate+15,EOMONTH(Schedule!fpdate,0)),(A621-1)/2)),EDATE(IF(ISODD(A621),Schedule!fpdate,Schedule!fpdate-15),A621/2))))),IF(A621=1,Schedule!fpdate,EDATE(Schedule!fpdate,Schedule!months_per_period*(A621-1)))))))</f>
        <v/>
      </c>
      <c r="C621" s="55" t="str">
        <f>IF(A621="","",IF(Schedule!roundOpt,IF(OR(A621=Schedule!nper,Schedule!payment&gt;ROUND((1+Schedule!rate)*H620,2)),ROUND((1+Schedule!rate)*H620,2),Schedule!payment),IF(OR(A621=Schedule!nper,Schedule!payment&gt;(1+Schedule!rate)*H620),(1+Schedule!rate)*H620,Schedule!payment)))</f>
        <v/>
      </c>
      <c r="D621" s="58"/>
      <c r="E621" s="57"/>
      <c r="F621" s="57" t="str">
        <f>IF(A621="","",IF(AND(A621=1,Schedule!pmtType=1),0,IF(Schedule!roundOpt,ROUND(Schedule!rate*H620,2),Schedule!rate*H620)))</f>
        <v/>
      </c>
      <c r="G621" s="57" t="str">
        <f t="shared" si="7"/>
        <v/>
      </c>
      <c r="H621" s="57" t="str">
        <f t="shared" si="8"/>
        <v/>
      </c>
    </row>
    <row r="622" ht="12.75" customHeight="1">
      <c r="A622" s="53" t="str">
        <f>IF(H621="","",IF(Schedule!roundOpt,IF(OR(A621&gt;=Schedule!nper,ROUND(H621,2)&lt;=0),"",A621+1),IF(OR(A621&gt;=Schedule!nper,H621&lt;=0),"",A621+1)))</f>
        <v/>
      </c>
      <c r="B622" s="54" t="str">
        <f>IF(A622="","",IF(Schedule!periods_per_year=26,IF(A622=1,Schedule!fpdate,B621+14),IF(Schedule!periods_per_year=52,IF(A622=1,Schedule!fpdate,B621+7),IF(Schedule!periods_per_year=24,IF(A622=1,Schedule!fpdate,IF(Schedule!fpdate=EOMONTH(Schedule!fpdate,0),IF(ISODD(A622),EOMONTH(EDATE(Schedule!fpdate,(A622-1)/2),0),EDATE(DATE(YEAR(Schedule!fpdate),MONTH(Schedule!fpdate)+1,15),(A622-1)/2)),IF(DAY(Schedule!fpdate)=15,IF(ISODD(A622),EDATE(Schedule!fpdate,(A622-1)/2),EOMONTH(EDATE(Schedule!fpdate,(A622-1)/2),0)),IF(DAY(Schedule!fpdate)&lt;=14,IF(ISODD(A622),EDATE(Schedule!fpdate,(A622-1)/2),EDATE(MIN(Schedule!fpdate+15,EOMONTH(Schedule!fpdate,0)),(A622-1)/2)),EDATE(IF(ISODD(A622),Schedule!fpdate,Schedule!fpdate-15),A622/2))))),IF(A622=1,Schedule!fpdate,EDATE(Schedule!fpdate,Schedule!months_per_period*(A622-1)))))))</f>
        <v/>
      </c>
      <c r="C622" s="55" t="str">
        <f>IF(A622="","",IF(Schedule!roundOpt,IF(OR(A622=Schedule!nper,Schedule!payment&gt;ROUND((1+Schedule!rate)*H621,2)),ROUND((1+Schedule!rate)*H621,2),Schedule!payment),IF(OR(A622=Schedule!nper,Schedule!payment&gt;(1+Schedule!rate)*H621),(1+Schedule!rate)*H621,Schedule!payment)))</f>
        <v/>
      </c>
      <c r="D622" s="58"/>
      <c r="E622" s="57"/>
      <c r="F622" s="57" t="str">
        <f>IF(A622="","",IF(AND(A622=1,Schedule!pmtType=1),0,IF(Schedule!roundOpt,ROUND(Schedule!rate*H621,2),Schedule!rate*H621)))</f>
        <v/>
      </c>
      <c r="G622" s="57" t="str">
        <f t="shared" si="7"/>
        <v/>
      </c>
      <c r="H622" s="57" t="str">
        <f t="shared" si="8"/>
        <v/>
      </c>
    </row>
    <row r="623" ht="12.75" customHeight="1">
      <c r="A623" s="53" t="str">
        <f>IF(H622="","",IF(Schedule!roundOpt,IF(OR(A622&gt;=Schedule!nper,ROUND(H622,2)&lt;=0),"",A622+1),IF(OR(A622&gt;=Schedule!nper,H622&lt;=0),"",A622+1)))</f>
        <v/>
      </c>
      <c r="B623" s="54" t="str">
        <f>IF(A623="","",IF(Schedule!periods_per_year=26,IF(A623=1,Schedule!fpdate,B622+14),IF(Schedule!periods_per_year=52,IF(A623=1,Schedule!fpdate,B622+7),IF(Schedule!periods_per_year=24,IF(A623=1,Schedule!fpdate,IF(Schedule!fpdate=EOMONTH(Schedule!fpdate,0),IF(ISODD(A623),EOMONTH(EDATE(Schedule!fpdate,(A623-1)/2),0),EDATE(DATE(YEAR(Schedule!fpdate),MONTH(Schedule!fpdate)+1,15),(A623-1)/2)),IF(DAY(Schedule!fpdate)=15,IF(ISODD(A623),EDATE(Schedule!fpdate,(A623-1)/2),EOMONTH(EDATE(Schedule!fpdate,(A623-1)/2),0)),IF(DAY(Schedule!fpdate)&lt;=14,IF(ISODD(A623),EDATE(Schedule!fpdate,(A623-1)/2),EDATE(MIN(Schedule!fpdate+15,EOMONTH(Schedule!fpdate,0)),(A623-1)/2)),EDATE(IF(ISODD(A623),Schedule!fpdate,Schedule!fpdate-15),A623/2))))),IF(A623=1,Schedule!fpdate,EDATE(Schedule!fpdate,Schedule!months_per_period*(A623-1)))))))</f>
        <v/>
      </c>
      <c r="C623" s="55" t="str">
        <f>IF(A623="","",IF(Schedule!roundOpt,IF(OR(A623=Schedule!nper,Schedule!payment&gt;ROUND((1+Schedule!rate)*H622,2)),ROUND((1+Schedule!rate)*H622,2),Schedule!payment),IF(OR(A623=Schedule!nper,Schedule!payment&gt;(1+Schedule!rate)*H622),(1+Schedule!rate)*H622,Schedule!payment)))</f>
        <v/>
      </c>
      <c r="D623" s="58"/>
      <c r="E623" s="57"/>
      <c r="F623" s="57" t="str">
        <f>IF(A623="","",IF(AND(A623=1,Schedule!pmtType=1),0,IF(Schedule!roundOpt,ROUND(Schedule!rate*H622,2),Schedule!rate*H622)))</f>
        <v/>
      </c>
      <c r="G623" s="57" t="str">
        <f t="shared" si="7"/>
        <v/>
      </c>
      <c r="H623" s="57" t="str">
        <f t="shared" si="8"/>
        <v/>
      </c>
    </row>
    <row r="624" ht="12.75" customHeight="1">
      <c r="A624" s="53" t="str">
        <f>IF(H623="","",IF(Schedule!roundOpt,IF(OR(A623&gt;=Schedule!nper,ROUND(H623,2)&lt;=0),"",A623+1),IF(OR(A623&gt;=Schedule!nper,H623&lt;=0),"",A623+1)))</f>
        <v/>
      </c>
      <c r="B624" s="54" t="str">
        <f>IF(A624="","",IF(Schedule!periods_per_year=26,IF(A624=1,Schedule!fpdate,B623+14),IF(Schedule!periods_per_year=52,IF(A624=1,Schedule!fpdate,B623+7),IF(Schedule!periods_per_year=24,IF(A624=1,Schedule!fpdate,IF(Schedule!fpdate=EOMONTH(Schedule!fpdate,0),IF(ISODD(A624),EOMONTH(EDATE(Schedule!fpdate,(A624-1)/2),0),EDATE(DATE(YEAR(Schedule!fpdate),MONTH(Schedule!fpdate)+1,15),(A624-1)/2)),IF(DAY(Schedule!fpdate)=15,IF(ISODD(A624),EDATE(Schedule!fpdate,(A624-1)/2),EOMONTH(EDATE(Schedule!fpdate,(A624-1)/2),0)),IF(DAY(Schedule!fpdate)&lt;=14,IF(ISODD(A624),EDATE(Schedule!fpdate,(A624-1)/2),EDATE(MIN(Schedule!fpdate+15,EOMONTH(Schedule!fpdate,0)),(A624-1)/2)),EDATE(IF(ISODD(A624),Schedule!fpdate,Schedule!fpdate-15),A624/2))))),IF(A624=1,Schedule!fpdate,EDATE(Schedule!fpdate,Schedule!months_per_period*(A624-1)))))))</f>
        <v/>
      </c>
      <c r="C624" s="55" t="str">
        <f>IF(A624="","",IF(Schedule!roundOpt,IF(OR(A624=Schedule!nper,Schedule!payment&gt;ROUND((1+Schedule!rate)*H623,2)),ROUND((1+Schedule!rate)*H623,2),Schedule!payment),IF(OR(A624=Schedule!nper,Schedule!payment&gt;(1+Schedule!rate)*H623),(1+Schedule!rate)*H623,Schedule!payment)))</f>
        <v/>
      </c>
      <c r="D624" s="58"/>
      <c r="E624" s="57"/>
      <c r="F624" s="57" t="str">
        <f>IF(A624="","",IF(AND(A624=1,Schedule!pmtType=1),0,IF(Schedule!roundOpt,ROUND(Schedule!rate*H623,2),Schedule!rate*H623)))</f>
        <v/>
      </c>
      <c r="G624" s="57" t="str">
        <f t="shared" si="7"/>
        <v/>
      </c>
      <c r="H624" s="57" t="str">
        <f t="shared" si="8"/>
        <v/>
      </c>
    </row>
    <row r="625" ht="12.75" customHeight="1">
      <c r="A625" s="53" t="str">
        <f>IF(H624="","",IF(Schedule!roundOpt,IF(OR(A624&gt;=Schedule!nper,ROUND(H624,2)&lt;=0),"",A624+1),IF(OR(A624&gt;=Schedule!nper,H624&lt;=0),"",A624+1)))</f>
        <v/>
      </c>
      <c r="B625" s="54" t="str">
        <f>IF(A625="","",IF(Schedule!periods_per_year=26,IF(A625=1,Schedule!fpdate,B624+14),IF(Schedule!periods_per_year=52,IF(A625=1,Schedule!fpdate,B624+7),IF(Schedule!periods_per_year=24,IF(A625=1,Schedule!fpdate,IF(Schedule!fpdate=EOMONTH(Schedule!fpdate,0),IF(ISODD(A625),EOMONTH(EDATE(Schedule!fpdate,(A625-1)/2),0),EDATE(DATE(YEAR(Schedule!fpdate),MONTH(Schedule!fpdate)+1,15),(A625-1)/2)),IF(DAY(Schedule!fpdate)=15,IF(ISODD(A625),EDATE(Schedule!fpdate,(A625-1)/2),EOMONTH(EDATE(Schedule!fpdate,(A625-1)/2),0)),IF(DAY(Schedule!fpdate)&lt;=14,IF(ISODD(A625),EDATE(Schedule!fpdate,(A625-1)/2),EDATE(MIN(Schedule!fpdate+15,EOMONTH(Schedule!fpdate,0)),(A625-1)/2)),EDATE(IF(ISODD(A625),Schedule!fpdate,Schedule!fpdate-15),A625/2))))),IF(A625=1,Schedule!fpdate,EDATE(Schedule!fpdate,Schedule!months_per_period*(A625-1)))))))</f>
        <v/>
      </c>
      <c r="C625" s="55" t="str">
        <f>IF(A625="","",IF(Schedule!roundOpt,IF(OR(A625=Schedule!nper,Schedule!payment&gt;ROUND((1+Schedule!rate)*H624,2)),ROUND((1+Schedule!rate)*H624,2),Schedule!payment),IF(OR(A625=Schedule!nper,Schedule!payment&gt;(1+Schedule!rate)*H624),(1+Schedule!rate)*H624,Schedule!payment)))</f>
        <v/>
      </c>
      <c r="D625" s="58"/>
      <c r="E625" s="57"/>
      <c r="F625" s="57" t="str">
        <f>IF(A625="","",IF(AND(A625=1,Schedule!pmtType=1),0,IF(Schedule!roundOpt,ROUND(Schedule!rate*H624,2),Schedule!rate*H624)))</f>
        <v/>
      </c>
      <c r="G625" s="57" t="str">
        <f t="shared" si="7"/>
        <v/>
      </c>
      <c r="H625" s="57" t="str">
        <f t="shared" si="8"/>
        <v/>
      </c>
    </row>
    <row r="626" ht="12.75" customHeight="1">
      <c r="A626" s="53" t="str">
        <f>IF(H625="","",IF(Schedule!roundOpt,IF(OR(A625&gt;=Schedule!nper,ROUND(H625,2)&lt;=0),"",A625+1),IF(OR(A625&gt;=Schedule!nper,H625&lt;=0),"",A625+1)))</f>
        <v/>
      </c>
      <c r="B626" s="54" t="str">
        <f>IF(A626="","",IF(Schedule!periods_per_year=26,IF(A626=1,Schedule!fpdate,B625+14),IF(Schedule!periods_per_year=52,IF(A626=1,Schedule!fpdate,B625+7),IF(Schedule!periods_per_year=24,IF(A626=1,Schedule!fpdate,IF(Schedule!fpdate=EOMONTH(Schedule!fpdate,0),IF(ISODD(A626),EOMONTH(EDATE(Schedule!fpdate,(A626-1)/2),0),EDATE(DATE(YEAR(Schedule!fpdate),MONTH(Schedule!fpdate)+1,15),(A626-1)/2)),IF(DAY(Schedule!fpdate)=15,IF(ISODD(A626),EDATE(Schedule!fpdate,(A626-1)/2),EOMONTH(EDATE(Schedule!fpdate,(A626-1)/2),0)),IF(DAY(Schedule!fpdate)&lt;=14,IF(ISODD(A626),EDATE(Schedule!fpdate,(A626-1)/2),EDATE(MIN(Schedule!fpdate+15,EOMONTH(Schedule!fpdate,0)),(A626-1)/2)),EDATE(IF(ISODD(A626),Schedule!fpdate,Schedule!fpdate-15),A626/2))))),IF(A626=1,Schedule!fpdate,EDATE(Schedule!fpdate,Schedule!months_per_period*(A626-1)))))))</f>
        <v/>
      </c>
      <c r="C626" s="55" t="str">
        <f>IF(A626="","",IF(Schedule!roundOpt,IF(OR(A626=Schedule!nper,Schedule!payment&gt;ROUND((1+Schedule!rate)*H625,2)),ROUND((1+Schedule!rate)*H625,2),Schedule!payment),IF(OR(A626=Schedule!nper,Schedule!payment&gt;(1+Schedule!rate)*H625),(1+Schedule!rate)*H625,Schedule!payment)))</f>
        <v/>
      </c>
      <c r="D626" s="58"/>
      <c r="E626" s="57"/>
      <c r="F626" s="57" t="str">
        <f>IF(A626="","",IF(AND(A626=1,Schedule!pmtType=1),0,IF(Schedule!roundOpt,ROUND(Schedule!rate*H625,2),Schedule!rate*H625)))</f>
        <v/>
      </c>
      <c r="G626" s="57" t="str">
        <f t="shared" si="7"/>
        <v/>
      </c>
      <c r="H626" s="57" t="str">
        <f t="shared" si="8"/>
        <v/>
      </c>
    </row>
    <row r="627" ht="12.75" customHeight="1">
      <c r="A627" s="53" t="str">
        <f>IF(H626="","",IF(Schedule!roundOpt,IF(OR(A626&gt;=Schedule!nper,ROUND(H626,2)&lt;=0),"",A626+1),IF(OR(A626&gt;=Schedule!nper,H626&lt;=0),"",A626+1)))</f>
        <v/>
      </c>
      <c r="B627" s="54" t="str">
        <f>IF(A627="","",IF(Schedule!periods_per_year=26,IF(A627=1,Schedule!fpdate,B626+14),IF(Schedule!periods_per_year=52,IF(A627=1,Schedule!fpdate,B626+7),IF(Schedule!periods_per_year=24,IF(A627=1,Schedule!fpdate,IF(Schedule!fpdate=EOMONTH(Schedule!fpdate,0),IF(ISODD(A627),EOMONTH(EDATE(Schedule!fpdate,(A627-1)/2),0),EDATE(DATE(YEAR(Schedule!fpdate),MONTH(Schedule!fpdate)+1,15),(A627-1)/2)),IF(DAY(Schedule!fpdate)=15,IF(ISODD(A627),EDATE(Schedule!fpdate,(A627-1)/2),EOMONTH(EDATE(Schedule!fpdate,(A627-1)/2),0)),IF(DAY(Schedule!fpdate)&lt;=14,IF(ISODD(A627),EDATE(Schedule!fpdate,(A627-1)/2),EDATE(MIN(Schedule!fpdate+15,EOMONTH(Schedule!fpdate,0)),(A627-1)/2)),EDATE(IF(ISODD(A627),Schedule!fpdate,Schedule!fpdate-15),A627/2))))),IF(A627=1,Schedule!fpdate,EDATE(Schedule!fpdate,Schedule!months_per_period*(A627-1)))))))</f>
        <v/>
      </c>
      <c r="C627" s="55" t="str">
        <f>IF(A627="","",IF(Schedule!roundOpt,IF(OR(A627=Schedule!nper,Schedule!payment&gt;ROUND((1+Schedule!rate)*H626,2)),ROUND((1+Schedule!rate)*H626,2),Schedule!payment),IF(OR(A627=Schedule!nper,Schedule!payment&gt;(1+Schedule!rate)*H626),(1+Schedule!rate)*H626,Schedule!payment)))</f>
        <v/>
      </c>
      <c r="D627" s="58"/>
      <c r="E627" s="57"/>
      <c r="F627" s="57" t="str">
        <f>IF(A627="","",IF(AND(A627=1,Schedule!pmtType=1),0,IF(Schedule!roundOpt,ROUND(Schedule!rate*H626,2),Schedule!rate*H626)))</f>
        <v/>
      </c>
      <c r="G627" s="57" t="str">
        <f t="shared" si="7"/>
        <v/>
      </c>
      <c r="H627" s="57" t="str">
        <f t="shared" si="8"/>
        <v/>
      </c>
    </row>
    <row r="628" ht="12.75" customHeight="1">
      <c r="A628" s="53" t="str">
        <f>IF(H627="","",IF(Schedule!roundOpt,IF(OR(A627&gt;=Schedule!nper,ROUND(H627,2)&lt;=0),"",A627+1),IF(OR(A627&gt;=Schedule!nper,H627&lt;=0),"",A627+1)))</f>
        <v/>
      </c>
      <c r="B628" s="54" t="str">
        <f>IF(A628="","",IF(Schedule!periods_per_year=26,IF(A628=1,Schedule!fpdate,B627+14),IF(Schedule!periods_per_year=52,IF(A628=1,Schedule!fpdate,B627+7),IF(Schedule!periods_per_year=24,IF(A628=1,Schedule!fpdate,IF(Schedule!fpdate=EOMONTH(Schedule!fpdate,0),IF(ISODD(A628),EOMONTH(EDATE(Schedule!fpdate,(A628-1)/2),0),EDATE(DATE(YEAR(Schedule!fpdate),MONTH(Schedule!fpdate)+1,15),(A628-1)/2)),IF(DAY(Schedule!fpdate)=15,IF(ISODD(A628),EDATE(Schedule!fpdate,(A628-1)/2),EOMONTH(EDATE(Schedule!fpdate,(A628-1)/2),0)),IF(DAY(Schedule!fpdate)&lt;=14,IF(ISODD(A628),EDATE(Schedule!fpdate,(A628-1)/2),EDATE(MIN(Schedule!fpdate+15,EOMONTH(Schedule!fpdate,0)),(A628-1)/2)),EDATE(IF(ISODD(A628),Schedule!fpdate,Schedule!fpdate-15),A628/2))))),IF(A628=1,Schedule!fpdate,EDATE(Schedule!fpdate,Schedule!months_per_period*(A628-1)))))))</f>
        <v/>
      </c>
      <c r="C628" s="55" t="str">
        <f>IF(A628="","",IF(Schedule!roundOpt,IF(OR(A628=Schedule!nper,Schedule!payment&gt;ROUND((1+Schedule!rate)*H627,2)),ROUND((1+Schedule!rate)*H627,2),Schedule!payment),IF(OR(A628=Schedule!nper,Schedule!payment&gt;(1+Schedule!rate)*H627),(1+Schedule!rate)*H627,Schedule!payment)))</f>
        <v/>
      </c>
      <c r="D628" s="58"/>
      <c r="E628" s="57"/>
      <c r="F628" s="57" t="str">
        <f>IF(A628="","",IF(AND(A628=1,Schedule!pmtType=1),0,IF(Schedule!roundOpt,ROUND(Schedule!rate*H627,2),Schedule!rate*H627)))</f>
        <v/>
      </c>
      <c r="G628" s="57" t="str">
        <f t="shared" si="7"/>
        <v/>
      </c>
      <c r="H628" s="57" t="str">
        <f t="shared" si="8"/>
        <v/>
      </c>
    </row>
    <row r="629" ht="12.75" customHeight="1">
      <c r="A629" s="53" t="str">
        <f>IF(H628="","",IF(Schedule!roundOpt,IF(OR(A628&gt;=Schedule!nper,ROUND(H628,2)&lt;=0),"",A628+1),IF(OR(A628&gt;=Schedule!nper,H628&lt;=0),"",A628+1)))</f>
        <v/>
      </c>
      <c r="B629" s="54" t="str">
        <f>IF(A629="","",IF(Schedule!periods_per_year=26,IF(A629=1,Schedule!fpdate,B628+14),IF(Schedule!periods_per_year=52,IF(A629=1,Schedule!fpdate,B628+7),IF(Schedule!periods_per_year=24,IF(A629=1,Schedule!fpdate,IF(Schedule!fpdate=EOMONTH(Schedule!fpdate,0),IF(ISODD(A629),EOMONTH(EDATE(Schedule!fpdate,(A629-1)/2),0),EDATE(DATE(YEAR(Schedule!fpdate),MONTH(Schedule!fpdate)+1,15),(A629-1)/2)),IF(DAY(Schedule!fpdate)=15,IF(ISODD(A629),EDATE(Schedule!fpdate,(A629-1)/2),EOMONTH(EDATE(Schedule!fpdate,(A629-1)/2),0)),IF(DAY(Schedule!fpdate)&lt;=14,IF(ISODD(A629),EDATE(Schedule!fpdate,(A629-1)/2),EDATE(MIN(Schedule!fpdate+15,EOMONTH(Schedule!fpdate,0)),(A629-1)/2)),EDATE(IF(ISODD(A629),Schedule!fpdate,Schedule!fpdate-15),A629/2))))),IF(A629=1,Schedule!fpdate,EDATE(Schedule!fpdate,Schedule!months_per_period*(A629-1)))))))</f>
        <v/>
      </c>
      <c r="C629" s="55" t="str">
        <f>IF(A629="","",IF(Schedule!roundOpt,IF(OR(A629=Schedule!nper,Schedule!payment&gt;ROUND((1+Schedule!rate)*H628,2)),ROUND((1+Schedule!rate)*H628,2),Schedule!payment),IF(OR(A629=Schedule!nper,Schedule!payment&gt;(1+Schedule!rate)*H628),(1+Schedule!rate)*H628,Schedule!payment)))</f>
        <v/>
      </c>
      <c r="D629" s="58"/>
      <c r="E629" s="57"/>
      <c r="F629" s="57" t="str">
        <f>IF(A629="","",IF(AND(A629=1,Schedule!pmtType=1),0,IF(Schedule!roundOpt,ROUND(Schedule!rate*H628,2),Schedule!rate*H628)))</f>
        <v/>
      </c>
      <c r="G629" s="57" t="str">
        <f t="shared" si="7"/>
        <v/>
      </c>
      <c r="H629" s="57" t="str">
        <f t="shared" si="8"/>
        <v/>
      </c>
    </row>
    <row r="630" ht="12.75" customHeight="1">
      <c r="A630" s="53" t="str">
        <f>IF(H629="","",IF(Schedule!roundOpt,IF(OR(A629&gt;=Schedule!nper,ROUND(H629,2)&lt;=0),"",A629+1),IF(OR(A629&gt;=Schedule!nper,H629&lt;=0),"",A629+1)))</f>
        <v/>
      </c>
      <c r="B630" s="54" t="str">
        <f>IF(A630="","",IF(Schedule!periods_per_year=26,IF(A630=1,Schedule!fpdate,B629+14),IF(Schedule!periods_per_year=52,IF(A630=1,Schedule!fpdate,B629+7),IF(Schedule!periods_per_year=24,IF(A630=1,Schedule!fpdate,IF(Schedule!fpdate=EOMONTH(Schedule!fpdate,0),IF(ISODD(A630),EOMONTH(EDATE(Schedule!fpdate,(A630-1)/2),0),EDATE(DATE(YEAR(Schedule!fpdate),MONTH(Schedule!fpdate)+1,15),(A630-1)/2)),IF(DAY(Schedule!fpdate)=15,IF(ISODD(A630),EDATE(Schedule!fpdate,(A630-1)/2),EOMONTH(EDATE(Schedule!fpdate,(A630-1)/2),0)),IF(DAY(Schedule!fpdate)&lt;=14,IF(ISODD(A630),EDATE(Schedule!fpdate,(A630-1)/2),EDATE(MIN(Schedule!fpdate+15,EOMONTH(Schedule!fpdate,0)),(A630-1)/2)),EDATE(IF(ISODD(A630),Schedule!fpdate,Schedule!fpdate-15),A630/2))))),IF(A630=1,Schedule!fpdate,EDATE(Schedule!fpdate,Schedule!months_per_period*(A630-1)))))))</f>
        <v/>
      </c>
      <c r="C630" s="55" t="str">
        <f>IF(A630="","",IF(Schedule!roundOpt,IF(OR(A630=Schedule!nper,Schedule!payment&gt;ROUND((1+Schedule!rate)*H629,2)),ROUND((1+Schedule!rate)*H629,2),Schedule!payment),IF(OR(A630=Schedule!nper,Schedule!payment&gt;(1+Schedule!rate)*H629),(1+Schedule!rate)*H629,Schedule!payment)))</f>
        <v/>
      </c>
      <c r="D630" s="58"/>
      <c r="E630" s="57"/>
      <c r="F630" s="57" t="str">
        <f>IF(A630="","",IF(AND(A630=1,Schedule!pmtType=1),0,IF(Schedule!roundOpt,ROUND(Schedule!rate*H629,2),Schedule!rate*H629)))</f>
        <v/>
      </c>
      <c r="G630" s="57" t="str">
        <f t="shared" si="7"/>
        <v/>
      </c>
      <c r="H630" s="57" t="str">
        <f t="shared" si="8"/>
        <v/>
      </c>
    </row>
    <row r="631" ht="12.75" customHeight="1">
      <c r="A631" s="53" t="str">
        <f>IF(H630="","",IF(Schedule!roundOpt,IF(OR(A630&gt;=Schedule!nper,ROUND(H630,2)&lt;=0),"",A630+1),IF(OR(A630&gt;=Schedule!nper,H630&lt;=0),"",A630+1)))</f>
        <v/>
      </c>
      <c r="B631" s="54" t="str">
        <f>IF(A631="","",IF(Schedule!periods_per_year=26,IF(A631=1,Schedule!fpdate,B630+14),IF(Schedule!periods_per_year=52,IF(A631=1,Schedule!fpdate,B630+7),IF(Schedule!periods_per_year=24,IF(A631=1,Schedule!fpdate,IF(Schedule!fpdate=EOMONTH(Schedule!fpdate,0),IF(ISODD(A631),EOMONTH(EDATE(Schedule!fpdate,(A631-1)/2),0),EDATE(DATE(YEAR(Schedule!fpdate),MONTH(Schedule!fpdate)+1,15),(A631-1)/2)),IF(DAY(Schedule!fpdate)=15,IF(ISODD(A631),EDATE(Schedule!fpdate,(A631-1)/2),EOMONTH(EDATE(Schedule!fpdate,(A631-1)/2),0)),IF(DAY(Schedule!fpdate)&lt;=14,IF(ISODD(A631),EDATE(Schedule!fpdate,(A631-1)/2),EDATE(MIN(Schedule!fpdate+15,EOMONTH(Schedule!fpdate,0)),(A631-1)/2)),EDATE(IF(ISODD(A631),Schedule!fpdate,Schedule!fpdate-15),A631/2))))),IF(A631=1,Schedule!fpdate,EDATE(Schedule!fpdate,Schedule!months_per_period*(A631-1)))))))</f>
        <v/>
      </c>
      <c r="C631" s="55" t="str">
        <f>IF(A631="","",IF(Schedule!roundOpt,IF(OR(A631=Schedule!nper,Schedule!payment&gt;ROUND((1+Schedule!rate)*H630,2)),ROUND((1+Schedule!rate)*H630,2),Schedule!payment),IF(OR(A631=Schedule!nper,Schedule!payment&gt;(1+Schedule!rate)*H630),(1+Schedule!rate)*H630,Schedule!payment)))</f>
        <v/>
      </c>
      <c r="D631" s="58"/>
      <c r="E631" s="57"/>
      <c r="F631" s="57" t="str">
        <f>IF(A631="","",IF(AND(A631=1,Schedule!pmtType=1),0,IF(Schedule!roundOpt,ROUND(Schedule!rate*H630,2),Schedule!rate*H630)))</f>
        <v/>
      </c>
      <c r="G631" s="57" t="str">
        <f t="shared" si="7"/>
        <v/>
      </c>
      <c r="H631" s="57" t="str">
        <f t="shared" si="8"/>
        <v/>
      </c>
    </row>
    <row r="632" ht="12.75" customHeight="1">
      <c r="A632" s="53" t="str">
        <f>IF(H631="","",IF(Schedule!roundOpt,IF(OR(A631&gt;=Schedule!nper,ROUND(H631,2)&lt;=0),"",A631+1),IF(OR(A631&gt;=Schedule!nper,H631&lt;=0),"",A631+1)))</f>
        <v/>
      </c>
      <c r="B632" s="54" t="str">
        <f>IF(A632="","",IF(Schedule!periods_per_year=26,IF(A632=1,Schedule!fpdate,B631+14),IF(Schedule!periods_per_year=52,IF(A632=1,Schedule!fpdate,B631+7),IF(Schedule!periods_per_year=24,IF(A632=1,Schedule!fpdate,IF(Schedule!fpdate=EOMONTH(Schedule!fpdate,0),IF(ISODD(A632),EOMONTH(EDATE(Schedule!fpdate,(A632-1)/2),0),EDATE(DATE(YEAR(Schedule!fpdate),MONTH(Schedule!fpdate)+1,15),(A632-1)/2)),IF(DAY(Schedule!fpdate)=15,IF(ISODD(A632),EDATE(Schedule!fpdate,(A632-1)/2),EOMONTH(EDATE(Schedule!fpdate,(A632-1)/2),0)),IF(DAY(Schedule!fpdate)&lt;=14,IF(ISODD(A632),EDATE(Schedule!fpdate,(A632-1)/2),EDATE(MIN(Schedule!fpdate+15,EOMONTH(Schedule!fpdate,0)),(A632-1)/2)),EDATE(IF(ISODD(A632),Schedule!fpdate,Schedule!fpdate-15),A632/2))))),IF(A632=1,Schedule!fpdate,EDATE(Schedule!fpdate,Schedule!months_per_period*(A632-1)))))))</f>
        <v/>
      </c>
      <c r="C632" s="55" t="str">
        <f>IF(A632="","",IF(Schedule!roundOpt,IF(OR(A632=Schedule!nper,Schedule!payment&gt;ROUND((1+Schedule!rate)*H631,2)),ROUND((1+Schedule!rate)*H631,2),Schedule!payment),IF(OR(A632=Schedule!nper,Schedule!payment&gt;(1+Schedule!rate)*H631),(1+Schedule!rate)*H631,Schedule!payment)))</f>
        <v/>
      </c>
      <c r="D632" s="58"/>
      <c r="E632" s="57"/>
      <c r="F632" s="57" t="str">
        <f>IF(A632="","",IF(AND(A632=1,Schedule!pmtType=1),0,IF(Schedule!roundOpt,ROUND(Schedule!rate*H631,2),Schedule!rate*H631)))</f>
        <v/>
      </c>
      <c r="G632" s="57" t="str">
        <f t="shared" si="7"/>
        <v/>
      </c>
      <c r="H632" s="57" t="str">
        <f t="shared" si="8"/>
        <v/>
      </c>
    </row>
    <row r="633" ht="12.75" customHeight="1">
      <c r="A633" s="53" t="str">
        <f>IF(H632="","",IF(Schedule!roundOpt,IF(OR(A632&gt;=Schedule!nper,ROUND(H632,2)&lt;=0),"",A632+1),IF(OR(A632&gt;=Schedule!nper,H632&lt;=0),"",A632+1)))</f>
        <v/>
      </c>
      <c r="B633" s="54" t="str">
        <f>IF(A633="","",IF(Schedule!periods_per_year=26,IF(A633=1,Schedule!fpdate,B632+14),IF(Schedule!periods_per_year=52,IF(A633=1,Schedule!fpdate,B632+7),IF(Schedule!periods_per_year=24,IF(A633=1,Schedule!fpdate,IF(Schedule!fpdate=EOMONTH(Schedule!fpdate,0),IF(ISODD(A633),EOMONTH(EDATE(Schedule!fpdate,(A633-1)/2),0),EDATE(DATE(YEAR(Schedule!fpdate),MONTH(Schedule!fpdate)+1,15),(A633-1)/2)),IF(DAY(Schedule!fpdate)=15,IF(ISODD(A633),EDATE(Schedule!fpdate,(A633-1)/2),EOMONTH(EDATE(Schedule!fpdate,(A633-1)/2),0)),IF(DAY(Schedule!fpdate)&lt;=14,IF(ISODD(A633),EDATE(Schedule!fpdate,(A633-1)/2),EDATE(MIN(Schedule!fpdate+15,EOMONTH(Schedule!fpdate,0)),(A633-1)/2)),EDATE(IF(ISODD(A633),Schedule!fpdate,Schedule!fpdate-15),A633/2))))),IF(A633=1,Schedule!fpdate,EDATE(Schedule!fpdate,Schedule!months_per_period*(A633-1)))))))</f>
        <v/>
      </c>
      <c r="C633" s="55" t="str">
        <f>IF(A633="","",IF(Schedule!roundOpt,IF(OR(A633=Schedule!nper,Schedule!payment&gt;ROUND((1+Schedule!rate)*H632,2)),ROUND((1+Schedule!rate)*H632,2),Schedule!payment),IF(OR(A633=Schedule!nper,Schedule!payment&gt;(1+Schedule!rate)*H632),(1+Schedule!rate)*H632,Schedule!payment)))</f>
        <v/>
      </c>
      <c r="D633" s="58"/>
      <c r="E633" s="57"/>
      <c r="F633" s="57" t="str">
        <f>IF(A633="","",IF(AND(A633=1,Schedule!pmtType=1),0,IF(Schedule!roundOpt,ROUND(Schedule!rate*H632,2),Schedule!rate*H632)))</f>
        <v/>
      </c>
      <c r="G633" s="57" t="str">
        <f t="shared" si="7"/>
        <v/>
      </c>
      <c r="H633" s="57" t="str">
        <f t="shared" si="8"/>
        <v/>
      </c>
    </row>
    <row r="634" ht="12.75" customHeight="1">
      <c r="A634" s="53" t="str">
        <f>IF(H633="","",IF(Schedule!roundOpt,IF(OR(A633&gt;=Schedule!nper,ROUND(H633,2)&lt;=0),"",A633+1),IF(OR(A633&gt;=Schedule!nper,H633&lt;=0),"",A633+1)))</f>
        <v/>
      </c>
      <c r="B634" s="54" t="str">
        <f>IF(A634="","",IF(Schedule!periods_per_year=26,IF(A634=1,Schedule!fpdate,B633+14),IF(Schedule!periods_per_year=52,IF(A634=1,Schedule!fpdate,B633+7),IF(Schedule!periods_per_year=24,IF(A634=1,Schedule!fpdate,IF(Schedule!fpdate=EOMONTH(Schedule!fpdate,0),IF(ISODD(A634),EOMONTH(EDATE(Schedule!fpdate,(A634-1)/2),0),EDATE(DATE(YEAR(Schedule!fpdate),MONTH(Schedule!fpdate)+1,15),(A634-1)/2)),IF(DAY(Schedule!fpdate)=15,IF(ISODD(A634),EDATE(Schedule!fpdate,(A634-1)/2),EOMONTH(EDATE(Schedule!fpdate,(A634-1)/2),0)),IF(DAY(Schedule!fpdate)&lt;=14,IF(ISODD(A634),EDATE(Schedule!fpdate,(A634-1)/2),EDATE(MIN(Schedule!fpdate+15,EOMONTH(Schedule!fpdate,0)),(A634-1)/2)),EDATE(IF(ISODD(A634),Schedule!fpdate,Schedule!fpdate-15),A634/2))))),IF(A634=1,Schedule!fpdate,EDATE(Schedule!fpdate,Schedule!months_per_period*(A634-1)))))))</f>
        <v/>
      </c>
      <c r="C634" s="55" t="str">
        <f>IF(A634="","",IF(Schedule!roundOpt,IF(OR(A634=Schedule!nper,Schedule!payment&gt;ROUND((1+Schedule!rate)*H633,2)),ROUND((1+Schedule!rate)*H633,2),Schedule!payment),IF(OR(A634=Schedule!nper,Schedule!payment&gt;(1+Schedule!rate)*H633),(1+Schedule!rate)*H633,Schedule!payment)))</f>
        <v/>
      </c>
      <c r="D634" s="58"/>
      <c r="E634" s="57"/>
      <c r="F634" s="57" t="str">
        <f>IF(A634="","",IF(AND(A634=1,Schedule!pmtType=1),0,IF(Schedule!roundOpt,ROUND(Schedule!rate*H633,2),Schedule!rate*H633)))</f>
        <v/>
      </c>
      <c r="G634" s="57" t="str">
        <f t="shared" si="7"/>
        <v/>
      </c>
      <c r="H634" s="57" t="str">
        <f t="shared" si="8"/>
        <v/>
      </c>
    </row>
    <row r="635" ht="12.75" customHeight="1">
      <c r="A635" s="53" t="str">
        <f>IF(H634="","",IF(Schedule!roundOpt,IF(OR(A634&gt;=Schedule!nper,ROUND(H634,2)&lt;=0),"",A634+1),IF(OR(A634&gt;=Schedule!nper,H634&lt;=0),"",A634+1)))</f>
        <v/>
      </c>
      <c r="B635" s="54" t="str">
        <f>IF(A635="","",IF(Schedule!periods_per_year=26,IF(A635=1,Schedule!fpdate,B634+14),IF(Schedule!periods_per_year=52,IF(A635=1,Schedule!fpdate,B634+7),IF(Schedule!periods_per_year=24,IF(A635=1,Schedule!fpdate,IF(Schedule!fpdate=EOMONTH(Schedule!fpdate,0),IF(ISODD(A635),EOMONTH(EDATE(Schedule!fpdate,(A635-1)/2),0),EDATE(DATE(YEAR(Schedule!fpdate),MONTH(Schedule!fpdate)+1,15),(A635-1)/2)),IF(DAY(Schedule!fpdate)=15,IF(ISODD(A635),EDATE(Schedule!fpdate,(A635-1)/2),EOMONTH(EDATE(Schedule!fpdate,(A635-1)/2),0)),IF(DAY(Schedule!fpdate)&lt;=14,IF(ISODD(A635),EDATE(Schedule!fpdate,(A635-1)/2),EDATE(MIN(Schedule!fpdate+15,EOMONTH(Schedule!fpdate,0)),(A635-1)/2)),EDATE(IF(ISODD(A635),Schedule!fpdate,Schedule!fpdate-15),A635/2))))),IF(A635=1,Schedule!fpdate,EDATE(Schedule!fpdate,Schedule!months_per_period*(A635-1)))))))</f>
        <v/>
      </c>
      <c r="C635" s="55" t="str">
        <f>IF(A635="","",IF(Schedule!roundOpt,IF(OR(A635=Schedule!nper,Schedule!payment&gt;ROUND((1+Schedule!rate)*H634,2)),ROUND((1+Schedule!rate)*H634,2),Schedule!payment),IF(OR(A635=Schedule!nper,Schedule!payment&gt;(1+Schedule!rate)*H634),(1+Schedule!rate)*H634,Schedule!payment)))</f>
        <v/>
      </c>
      <c r="D635" s="58"/>
      <c r="E635" s="57"/>
      <c r="F635" s="57" t="str">
        <f>IF(A635="","",IF(AND(A635=1,Schedule!pmtType=1),0,IF(Schedule!roundOpt,ROUND(Schedule!rate*H634,2),Schedule!rate*H634)))</f>
        <v/>
      </c>
      <c r="G635" s="57" t="str">
        <f t="shared" si="7"/>
        <v/>
      </c>
      <c r="H635" s="57" t="str">
        <f t="shared" si="8"/>
        <v/>
      </c>
    </row>
    <row r="636" ht="12.75" customHeight="1">
      <c r="A636" s="53" t="str">
        <f>IF(H635="","",IF(Schedule!roundOpt,IF(OR(A635&gt;=Schedule!nper,ROUND(H635,2)&lt;=0),"",A635+1),IF(OR(A635&gt;=Schedule!nper,H635&lt;=0),"",A635+1)))</f>
        <v/>
      </c>
      <c r="B636" s="54" t="str">
        <f>IF(A636="","",IF(Schedule!periods_per_year=26,IF(A636=1,Schedule!fpdate,B635+14),IF(Schedule!periods_per_year=52,IF(A636=1,Schedule!fpdate,B635+7),IF(Schedule!periods_per_year=24,IF(A636=1,Schedule!fpdate,IF(Schedule!fpdate=EOMONTH(Schedule!fpdate,0),IF(ISODD(A636),EOMONTH(EDATE(Schedule!fpdate,(A636-1)/2),0),EDATE(DATE(YEAR(Schedule!fpdate),MONTH(Schedule!fpdate)+1,15),(A636-1)/2)),IF(DAY(Schedule!fpdate)=15,IF(ISODD(A636),EDATE(Schedule!fpdate,(A636-1)/2),EOMONTH(EDATE(Schedule!fpdate,(A636-1)/2),0)),IF(DAY(Schedule!fpdate)&lt;=14,IF(ISODD(A636),EDATE(Schedule!fpdate,(A636-1)/2),EDATE(MIN(Schedule!fpdate+15,EOMONTH(Schedule!fpdate,0)),(A636-1)/2)),EDATE(IF(ISODD(A636),Schedule!fpdate,Schedule!fpdate-15),A636/2))))),IF(A636=1,Schedule!fpdate,EDATE(Schedule!fpdate,Schedule!months_per_period*(A636-1)))))))</f>
        <v/>
      </c>
      <c r="C636" s="55" t="str">
        <f>IF(A636="","",IF(Schedule!roundOpt,IF(OR(A636=Schedule!nper,Schedule!payment&gt;ROUND((1+Schedule!rate)*H635,2)),ROUND((1+Schedule!rate)*H635,2),Schedule!payment),IF(OR(A636=Schedule!nper,Schedule!payment&gt;(1+Schedule!rate)*H635),(1+Schedule!rate)*H635,Schedule!payment)))</f>
        <v/>
      </c>
      <c r="D636" s="58"/>
      <c r="E636" s="57"/>
      <c r="F636" s="57" t="str">
        <f>IF(A636="","",IF(AND(A636=1,Schedule!pmtType=1),0,IF(Schedule!roundOpt,ROUND(Schedule!rate*H635,2),Schedule!rate*H635)))</f>
        <v/>
      </c>
      <c r="G636" s="57" t="str">
        <f t="shared" si="7"/>
        <v/>
      </c>
      <c r="H636" s="57" t="str">
        <f t="shared" si="8"/>
        <v/>
      </c>
    </row>
    <row r="637" ht="12.75" customHeight="1">
      <c r="A637" s="53" t="str">
        <f>IF(H636="","",IF(Schedule!roundOpt,IF(OR(A636&gt;=Schedule!nper,ROUND(H636,2)&lt;=0),"",A636+1),IF(OR(A636&gt;=Schedule!nper,H636&lt;=0),"",A636+1)))</f>
        <v/>
      </c>
      <c r="B637" s="54" t="str">
        <f>IF(A637="","",IF(Schedule!periods_per_year=26,IF(A637=1,Schedule!fpdate,B636+14),IF(Schedule!periods_per_year=52,IF(A637=1,Schedule!fpdate,B636+7),IF(Schedule!periods_per_year=24,IF(A637=1,Schedule!fpdate,IF(Schedule!fpdate=EOMONTH(Schedule!fpdate,0),IF(ISODD(A637),EOMONTH(EDATE(Schedule!fpdate,(A637-1)/2),0),EDATE(DATE(YEAR(Schedule!fpdate),MONTH(Schedule!fpdate)+1,15),(A637-1)/2)),IF(DAY(Schedule!fpdate)=15,IF(ISODD(A637),EDATE(Schedule!fpdate,(A637-1)/2),EOMONTH(EDATE(Schedule!fpdate,(A637-1)/2),0)),IF(DAY(Schedule!fpdate)&lt;=14,IF(ISODD(A637),EDATE(Schedule!fpdate,(A637-1)/2),EDATE(MIN(Schedule!fpdate+15,EOMONTH(Schedule!fpdate,0)),(A637-1)/2)),EDATE(IF(ISODD(A637),Schedule!fpdate,Schedule!fpdate-15),A637/2))))),IF(A637=1,Schedule!fpdate,EDATE(Schedule!fpdate,Schedule!months_per_period*(A637-1)))))))</f>
        <v/>
      </c>
      <c r="C637" s="55" t="str">
        <f>IF(A637="","",IF(Schedule!roundOpt,IF(OR(A637=Schedule!nper,Schedule!payment&gt;ROUND((1+Schedule!rate)*H636,2)),ROUND((1+Schedule!rate)*H636,2),Schedule!payment),IF(OR(A637=Schedule!nper,Schedule!payment&gt;(1+Schedule!rate)*H636),(1+Schedule!rate)*H636,Schedule!payment)))</f>
        <v/>
      </c>
      <c r="D637" s="58"/>
      <c r="E637" s="57"/>
      <c r="F637" s="57" t="str">
        <f>IF(A637="","",IF(AND(A637=1,Schedule!pmtType=1),0,IF(Schedule!roundOpt,ROUND(Schedule!rate*H636,2),Schedule!rate*H636)))</f>
        <v/>
      </c>
      <c r="G637" s="57" t="str">
        <f t="shared" si="7"/>
        <v/>
      </c>
      <c r="H637" s="57" t="str">
        <f t="shared" si="8"/>
        <v/>
      </c>
    </row>
    <row r="638" ht="12.75" customHeight="1">
      <c r="A638" s="53" t="str">
        <f>IF(H637="","",IF(Schedule!roundOpt,IF(OR(A637&gt;=Schedule!nper,ROUND(H637,2)&lt;=0),"",A637+1),IF(OR(A637&gt;=Schedule!nper,H637&lt;=0),"",A637+1)))</f>
        <v/>
      </c>
      <c r="B638" s="54" t="str">
        <f>IF(A638="","",IF(Schedule!periods_per_year=26,IF(A638=1,Schedule!fpdate,B637+14),IF(Schedule!periods_per_year=52,IF(A638=1,Schedule!fpdate,B637+7),IF(Schedule!periods_per_year=24,IF(A638=1,Schedule!fpdate,IF(Schedule!fpdate=EOMONTH(Schedule!fpdate,0),IF(ISODD(A638),EOMONTH(EDATE(Schedule!fpdate,(A638-1)/2),0),EDATE(DATE(YEAR(Schedule!fpdate),MONTH(Schedule!fpdate)+1,15),(A638-1)/2)),IF(DAY(Schedule!fpdate)=15,IF(ISODD(A638),EDATE(Schedule!fpdate,(A638-1)/2),EOMONTH(EDATE(Schedule!fpdate,(A638-1)/2),0)),IF(DAY(Schedule!fpdate)&lt;=14,IF(ISODD(A638),EDATE(Schedule!fpdate,(A638-1)/2),EDATE(MIN(Schedule!fpdate+15,EOMONTH(Schedule!fpdate,0)),(A638-1)/2)),EDATE(IF(ISODD(A638),Schedule!fpdate,Schedule!fpdate-15),A638/2))))),IF(A638=1,Schedule!fpdate,EDATE(Schedule!fpdate,Schedule!months_per_period*(A638-1)))))))</f>
        <v/>
      </c>
      <c r="C638" s="55" t="str">
        <f>IF(A638="","",IF(Schedule!roundOpt,IF(OR(A638=Schedule!nper,Schedule!payment&gt;ROUND((1+Schedule!rate)*H637,2)),ROUND((1+Schedule!rate)*H637,2),Schedule!payment),IF(OR(A638=Schedule!nper,Schedule!payment&gt;(1+Schedule!rate)*H637),(1+Schedule!rate)*H637,Schedule!payment)))</f>
        <v/>
      </c>
      <c r="D638" s="58"/>
      <c r="E638" s="57"/>
      <c r="F638" s="57" t="str">
        <f>IF(A638="","",IF(AND(A638=1,Schedule!pmtType=1),0,IF(Schedule!roundOpt,ROUND(Schedule!rate*H637,2),Schedule!rate*H637)))</f>
        <v/>
      </c>
      <c r="G638" s="57" t="str">
        <f t="shared" si="7"/>
        <v/>
      </c>
      <c r="H638" s="57" t="str">
        <f t="shared" si="8"/>
        <v/>
      </c>
    </row>
    <row r="639" ht="12.75" customHeight="1">
      <c r="A639" s="53" t="str">
        <f>IF(H638="","",IF(Schedule!roundOpt,IF(OR(A638&gt;=Schedule!nper,ROUND(H638,2)&lt;=0),"",A638+1),IF(OR(A638&gt;=Schedule!nper,H638&lt;=0),"",A638+1)))</f>
        <v/>
      </c>
      <c r="B639" s="54" t="str">
        <f>IF(A639="","",IF(Schedule!periods_per_year=26,IF(A639=1,Schedule!fpdate,B638+14),IF(Schedule!periods_per_year=52,IF(A639=1,Schedule!fpdate,B638+7),IF(Schedule!periods_per_year=24,IF(A639=1,Schedule!fpdate,IF(Schedule!fpdate=EOMONTH(Schedule!fpdate,0),IF(ISODD(A639),EOMONTH(EDATE(Schedule!fpdate,(A639-1)/2),0),EDATE(DATE(YEAR(Schedule!fpdate),MONTH(Schedule!fpdate)+1,15),(A639-1)/2)),IF(DAY(Schedule!fpdate)=15,IF(ISODD(A639),EDATE(Schedule!fpdate,(A639-1)/2),EOMONTH(EDATE(Schedule!fpdate,(A639-1)/2),0)),IF(DAY(Schedule!fpdate)&lt;=14,IF(ISODD(A639),EDATE(Schedule!fpdate,(A639-1)/2),EDATE(MIN(Schedule!fpdate+15,EOMONTH(Schedule!fpdate,0)),(A639-1)/2)),EDATE(IF(ISODD(A639),Schedule!fpdate,Schedule!fpdate-15),A639/2))))),IF(A639=1,Schedule!fpdate,EDATE(Schedule!fpdate,Schedule!months_per_period*(A639-1)))))))</f>
        <v/>
      </c>
      <c r="C639" s="55" t="str">
        <f>IF(A639="","",IF(Schedule!roundOpt,IF(OR(A639=Schedule!nper,Schedule!payment&gt;ROUND((1+Schedule!rate)*H638,2)),ROUND((1+Schedule!rate)*H638,2),Schedule!payment),IF(OR(A639=Schedule!nper,Schedule!payment&gt;(1+Schedule!rate)*H638),(1+Schedule!rate)*H638,Schedule!payment)))</f>
        <v/>
      </c>
      <c r="D639" s="58"/>
      <c r="E639" s="57"/>
      <c r="F639" s="57" t="str">
        <f>IF(A639="","",IF(AND(A639=1,Schedule!pmtType=1),0,IF(Schedule!roundOpt,ROUND(Schedule!rate*H638,2),Schedule!rate*H638)))</f>
        <v/>
      </c>
      <c r="G639" s="57" t="str">
        <f t="shared" si="7"/>
        <v/>
      </c>
      <c r="H639" s="57" t="str">
        <f t="shared" si="8"/>
        <v/>
      </c>
    </row>
    <row r="640" ht="12.75" customHeight="1">
      <c r="A640" s="53" t="str">
        <f>IF(H639="","",IF(Schedule!roundOpt,IF(OR(A639&gt;=Schedule!nper,ROUND(H639,2)&lt;=0),"",A639+1),IF(OR(A639&gt;=Schedule!nper,H639&lt;=0),"",A639+1)))</f>
        <v/>
      </c>
      <c r="B640" s="54" t="str">
        <f>IF(A640="","",IF(Schedule!periods_per_year=26,IF(A640=1,Schedule!fpdate,B639+14),IF(Schedule!periods_per_year=52,IF(A640=1,Schedule!fpdate,B639+7),IF(Schedule!periods_per_year=24,IF(A640=1,Schedule!fpdate,IF(Schedule!fpdate=EOMONTH(Schedule!fpdate,0),IF(ISODD(A640),EOMONTH(EDATE(Schedule!fpdate,(A640-1)/2),0),EDATE(DATE(YEAR(Schedule!fpdate),MONTH(Schedule!fpdate)+1,15),(A640-1)/2)),IF(DAY(Schedule!fpdate)=15,IF(ISODD(A640),EDATE(Schedule!fpdate,(A640-1)/2),EOMONTH(EDATE(Schedule!fpdate,(A640-1)/2),0)),IF(DAY(Schedule!fpdate)&lt;=14,IF(ISODD(A640),EDATE(Schedule!fpdate,(A640-1)/2),EDATE(MIN(Schedule!fpdate+15,EOMONTH(Schedule!fpdate,0)),(A640-1)/2)),EDATE(IF(ISODD(A640),Schedule!fpdate,Schedule!fpdate-15),A640/2))))),IF(A640=1,Schedule!fpdate,EDATE(Schedule!fpdate,Schedule!months_per_period*(A640-1)))))))</f>
        <v/>
      </c>
      <c r="C640" s="55" t="str">
        <f>IF(A640="","",IF(Schedule!roundOpt,IF(OR(A640=Schedule!nper,Schedule!payment&gt;ROUND((1+Schedule!rate)*H639,2)),ROUND((1+Schedule!rate)*H639,2),Schedule!payment),IF(OR(A640=Schedule!nper,Schedule!payment&gt;(1+Schedule!rate)*H639),(1+Schedule!rate)*H639,Schedule!payment)))</f>
        <v/>
      </c>
      <c r="D640" s="58"/>
      <c r="E640" s="57"/>
      <c r="F640" s="57" t="str">
        <f>IF(A640="","",IF(AND(A640=1,Schedule!pmtType=1),0,IF(Schedule!roundOpt,ROUND(Schedule!rate*H639,2),Schedule!rate*H639)))</f>
        <v/>
      </c>
      <c r="G640" s="57" t="str">
        <f t="shared" si="7"/>
        <v/>
      </c>
      <c r="H640" s="57" t="str">
        <f t="shared" si="8"/>
        <v/>
      </c>
    </row>
    <row r="641" ht="12.75" customHeight="1">
      <c r="A641" s="53" t="str">
        <f>IF(H640="","",IF(Schedule!roundOpt,IF(OR(A640&gt;=Schedule!nper,ROUND(H640,2)&lt;=0),"",A640+1),IF(OR(A640&gt;=Schedule!nper,H640&lt;=0),"",A640+1)))</f>
        <v/>
      </c>
      <c r="B641" s="54" t="str">
        <f>IF(A641="","",IF(Schedule!periods_per_year=26,IF(A641=1,Schedule!fpdate,B640+14),IF(Schedule!periods_per_year=52,IF(A641=1,Schedule!fpdate,B640+7),IF(Schedule!periods_per_year=24,IF(A641=1,Schedule!fpdate,IF(Schedule!fpdate=EOMONTH(Schedule!fpdate,0),IF(ISODD(A641),EOMONTH(EDATE(Schedule!fpdate,(A641-1)/2),0),EDATE(DATE(YEAR(Schedule!fpdate),MONTH(Schedule!fpdate)+1,15),(A641-1)/2)),IF(DAY(Schedule!fpdate)=15,IF(ISODD(A641),EDATE(Schedule!fpdate,(A641-1)/2),EOMONTH(EDATE(Schedule!fpdate,(A641-1)/2),0)),IF(DAY(Schedule!fpdate)&lt;=14,IF(ISODD(A641),EDATE(Schedule!fpdate,(A641-1)/2),EDATE(MIN(Schedule!fpdate+15,EOMONTH(Schedule!fpdate,0)),(A641-1)/2)),EDATE(IF(ISODD(A641),Schedule!fpdate,Schedule!fpdate-15),A641/2))))),IF(A641=1,Schedule!fpdate,EDATE(Schedule!fpdate,Schedule!months_per_period*(A641-1)))))))</f>
        <v/>
      </c>
      <c r="C641" s="55" t="str">
        <f>IF(A641="","",IF(Schedule!roundOpt,IF(OR(A641=Schedule!nper,Schedule!payment&gt;ROUND((1+Schedule!rate)*H640,2)),ROUND((1+Schedule!rate)*H640,2),Schedule!payment),IF(OR(A641=Schedule!nper,Schedule!payment&gt;(1+Schedule!rate)*H640),(1+Schedule!rate)*H640,Schedule!payment)))</f>
        <v/>
      </c>
      <c r="D641" s="58"/>
      <c r="E641" s="57"/>
      <c r="F641" s="57" t="str">
        <f>IF(A641="","",IF(AND(A641=1,Schedule!pmtType=1),0,IF(Schedule!roundOpt,ROUND(Schedule!rate*H640,2),Schedule!rate*H640)))</f>
        <v/>
      </c>
      <c r="G641" s="57" t="str">
        <f t="shared" si="7"/>
        <v/>
      </c>
      <c r="H641" s="57" t="str">
        <f t="shared" si="8"/>
        <v/>
      </c>
    </row>
    <row r="642" ht="12.75" customHeight="1">
      <c r="A642" s="53" t="str">
        <f>IF(H641="","",IF(Schedule!roundOpt,IF(OR(A641&gt;=Schedule!nper,ROUND(H641,2)&lt;=0),"",A641+1),IF(OR(A641&gt;=Schedule!nper,H641&lt;=0),"",A641+1)))</f>
        <v/>
      </c>
      <c r="B642" s="54" t="str">
        <f>IF(A642="","",IF(Schedule!periods_per_year=26,IF(A642=1,Schedule!fpdate,B641+14),IF(Schedule!periods_per_year=52,IF(A642=1,Schedule!fpdate,B641+7),IF(Schedule!periods_per_year=24,IF(A642=1,Schedule!fpdate,IF(Schedule!fpdate=EOMONTH(Schedule!fpdate,0),IF(ISODD(A642),EOMONTH(EDATE(Schedule!fpdate,(A642-1)/2),0),EDATE(DATE(YEAR(Schedule!fpdate),MONTH(Schedule!fpdate)+1,15),(A642-1)/2)),IF(DAY(Schedule!fpdate)=15,IF(ISODD(A642),EDATE(Schedule!fpdate,(A642-1)/2),EOMONTH(EDATE(Schedule!fpdate,(A642-1)/2),0)),IF(DAY(Schedule!fpdate)&lt;=14,IF(ISODD(A642),EDATE(Schedule!fpdate,(A642-1)/2),EDATE(MIN(Schedule!fpdate+15,EOMONTH(Schedule!fpdate,0)),(A642-1)/2)),EDATE(IF(ISODD(A642),Schedule!fpdate,Schedule!fpdate-15),A642/2))))),IF(A642=1,Schedule!fpdate,EDATE(Schedule!fpdate,Schedule!months_per_period*(A642-1)))))))</f>
        <v/>
      </c>
      <c r="C642" s="55" t="str">
        <f>IF(A642="","",IF(Schedule!roundOpt,IF(OR(A642=Schedule!nper,Schedule!payment&gt;ROUND((1+Schedule!rate)*H641,2)),ROUND((1+Schedule!rate)*H641,2),Schedule!payment),IF(OR(A642=Schedule!nper,Schedule!payment&gt;(1+Schedule!rate)*H641),(1+Schedule!rate)*H641,Schedule!payment)))</f>
        <v/>
      </c>
      <c r="D642" s="58"/>
      <c r="E642" s="57"/>
      <c r="F642" s="57" t="str">
        <f>IF(A642="","",IF(AND(A642=1,Schedule!pmtType=1),0,IF(Schedule!roundOpt,ROUND(Schedule!rate*H641,2),Schedule!rate*H641)))</f>
        <v/>
      </c>
      <c r="G642" s="57" t="str">
        <f t="shared" si="7"/>
        <v/>
      </c>
      <c r="H642" s="57" t="str">
        <f t="shared" si="8"/>
        <v/>
      </c>
    </row>
    <row r="643" ht="12.75" customHeight="1">
      <c r="A643" s="53" t="str">
        <f>IF(H642="","",IF(Schedule!roundOpt,IF(OR(A642&gt;=Schedule!nper,ROUND(H642,2)&lt;=0),"",A642+1),IF(OR(A642&gt;=Schedule!nper,H642&lt;=0),"",A642+1)))</f>
        <v/>
      </c>
      <c r="B643" s="54" t="str">
        <f>IF(A643="","",IF(Schedule!periods_per_year=26,IF(A643=1,Schedule!fpdate,B642+14),IF(Schedule!periods_per_year=52,IF(A643=1,Schedule!fpdate,B642+7),IF(Schedule!periods_per_year=24,IF(A643=1,Schedule!fpdate,IF(Schedule!fpdate=EOMONTH(Schedule!fpdate,0),IF(ISODD(A643),EOMONTH(EDATE(Schedule!fpdate,(A643-1)/2),0),EDATE(DATE(YEAR(Schedule!fpdate),MONTH(Schedule!fpdate)+1,15),(A643-1)/2)),IF(DAY(Schedule!fpdate)=15,IF(ISODD(A643),EDATE(Schedule!fpdate,(A643-1)/2),EOMONTH(EDATE(Schedule!fpdate,(A643-1)/2),0)),IF(DAY(Schedule!fpdate)&lt;=14,IF(ISODD(A643),EDATE(Schedule!fpdate,(A643-1)/2),EDATE(MIN(Schedule!fpdate+15,EOMONTH(Schedule!fpdate,0)),(A643-1)/2)),EDATE(IF(ISODD(A643),Schedule!fpdate,Schedule!fpdate-15),A643/2))))),IF(A643=1,Schedule!fpdate,EDATE(Schedule!fpdate,Schedule!months_per_period*(A643-1)))))))</f>
        <v/>
      </c>
      <c r="C643" s="55" t="str">
        <f>IF(A643="","",IF(Schedule!roundOpt,IF(OR(A643=Schedule!nper,Schedule!payment&gt;ROUND((1+Schedule!rate)*H642,2)),ROUND((1+Schedule!rate)*H642,2),Schedule!payment),IF(OR(A643=Schedule!nper,Schedule!payment&gt;(1+Schedule!rate)*H642),(1+Schedule!rate)*H642,Schedule!payment)))</f>
        <v/>
      </c>
      <c r="D643" s="58"/>
      <c r="E643" s="57"/>
      <c r="F643" s="57" t="str">
        <f>IF(A643="","",IF(AND(A643=1,Schedule!pmtType=1),0,IF(Schedule!roundOpt,ROUND(Schedule!rate*H642,2),Schedule!rate*H642)))</f>
        <v/>
      </c>
      <c r="G643" s="57" t="str">
        <f t="shared" si="7"/>
        <v/>
      </c>
      <c r="H643" s="57" t="str">
        <f t="shared" si="8"/>
        <v/>
      </c>
    </row>
    <row r="644" ht="12.75" customHeight="1">
      <c r="A644" s="53" t="str">
        <f>IF(H643="","",IF(Schedule!roundOpt,IF(OR(A643&gt;=Schedule!nper,ROUND(H643,2)&lt;=0),"",A643+1),IF(OR(A643&gt;=Schedule!nper,H643&lt;=0),"",A643+1)))</f>
        <v/>
      </c>
      <c r="B644" s="54" t="str">
        <f>IF(A644="","",IF(Schedule!periods_per_year=26,IF(A644=1,Schedule!fpdate,B643+14),IF(Schedule!periods_per_year=52,IF(A644=1,Schedule!fpdate,B643+7),IF(Schedule!periods_per_year=24,IF(A644=1,Schedule!fpdate,IF(Schedule!fpdate=EOMONTH(Schedule!fpdate,0),IF(ISODD(A644),EOMONTH(EDATE(Schedule!fpdate,(A644-1)/2),0),EDATE(DATE(YEAR(Schedule!fpdate),MONTH(Schedule!fpdate)+1,15),(A644-1)/2)),IF(DAY(Schedule!fpdate)=15,IF(ISODD(A644),EDATE(Schedule!fpdate,(A644-1)/2),EOMONTH(EDATE(Schedule!fpdate,(A644-1)/2),0)),IF(DAY(Schedule!fpdate)&lt;=14,IF(ISODD(A644),EDATE(Schedule!fpdate,(A644-1)/2),EDATE(MIN(Schedule!fpdate+15,EOMONTH(Schedule!fpdate,0)),(A644-1)/2)),EDATE(IF(ISODD(A644),Schedule!fpdate,Schedule!fpdate-15),A644/2))))),IF(A644=1,Schedule!fpdate,EDATE(Schedule!fpdate,Schedule!months_per_period*(A644-1)))))))</f>
        <v/>
      </c>
      <c r="C644" s="55" t="str">
        <f>IF(A644="","",IF(Schedule!roundOpt,IF(OR(A644=Schedule!nper,Schedule!payment&gt;ROUND((1+Schedule!rate)*H643,2)),ROUND((1+Schedule!rate)*H643,2),Schedule!payment),IF(OR(A644=Schedule!nper,Schedule!payment&gt;(1+Schedule!rate)*H643),(1+Schedule!rate)*H643,Schedule!payment)))</f>
        <v/>
      </c>
      <c r="D644" s="58"/>
      <c r="E644" s="57"/>
      <c r="F644" s="57" t="str">
        <f>IF(A644="","",IF(AND(A644=1,Schedule!pmtType=1),0,IF(Schedule!roundOpt,ROUND(Schedule!rate*H643,2),Schedule!rate*H643)))</f>
        <v/>
      </c>
      <c r="G644" s="57" t="str">
        <f t="shared" si="7"/>
        <v/>
      </c>
      <c r="H644" s="57" t="str">
        <f t="shared" si="8"/>
        <v/>
      </c>
    </row>
    <row r="645" ht="12.75" customHeight="1">
      <c r="A645" s="53" t="str">
        <f>IF(H644="","",IF(Schedule!roundOpt,IF(OR(A644&gt;=Schedule!nper,ROUND(H644,2)&lt;=0),"",A644+1),IF(OR(A644&gt;=Schedule!nper,H644&lt;=0),"",A644+1)))</f>
        <v/>
      </c>
      <c r="B645" s="54" t="str">
        <f>IF(A645="","",IF(Schedule!periods_per_year=26,IF(A645=1,Schedule!fpdate,B644+14),IF(Schedule!periods_per_year=52,IF(A645=1,Schedule!fpdate,B644+7),IF(Schedule!periods_per_year=24,IF(A645=1,Schedule!fpdate,IF(Schedule!fpdate=EOMONTH(Schedule!fpdate,0),IF(ISODD(A645),EOMONTH(EDATE(Schedule!fpdate,(A645-1)/2),0),EDATE(DATE(YEAR(Schedule!fpdate),MONTH(Schedule!fpdate)+1,15),(A645-1)/2)),IF(DAY(Schedule!fpdate)=15,IF(ISODD(A645),EDATE(Schedule!fpdate,(A645-1)/2),EOMONTH(EDATE(Schedule!fpdate,(A645-1)/2),0)),IF(DAY(Schedule!fpdate)&lt;=14,IF(ISODD(A645),EDATE(Schedule!fpdate,(A645-1)/2),EDATE(MIN(Schedule!fpdate+15,EOMONTH(Schedule!fpdate,0)),(A645-1)/2)),EDATE(IF(ISODD(A645),Schedule!fpdate,Schedule!fpdate-15),A645/2))))),IF(A645=1,Schedule!fpdate,EDATE(Schedule!fpdate,Schedule!months_per_period*(A645-1)))))))</f>
        <v/>
      </c>
      <c r="C645" s="55" t="str">
        <f>IF(A645="","",IF(Schedule!roundOpt,IF(OR(A645=Schedule!nper,Schedule!payment&gt;ROUND((1+Schedule!rate)*H644,2)),ROUND((1+Schedule!rate)*H644,2),Schedule!payment),IF(OR(A645=Schedule!nper,Schedule!payment&gt;(1+Schedule!rate)*H644),(1+Schedule!rate)*H644,Schedule!payment)))</f>
        <v/>
      </c>
      <c r="D645" s="58"/>
      <c r="E645" s="57"/>
      <c r="F645" s="57" t="str">
        <f>IF(A645="","",IF(AND(A645=1,Schedule!pmtType=1),0,IF(Schedule!roundOpt,ROUND(Schedule!rate*H644,2),Schedule!rate*H644)))</f>
        <v/>
      </c>
      <c r="G645" s="57" t="str">
        <f t="shared" si="7"/>
        <v/>
      </c>
      <c r="H645" s="57" t="str">
        <f t="shared" si="8"/>
        <v/>
      </c>
    </row>
    <row r="646" ht="12.75" customHeight="1">
      <c r="A646" s="53" t="str">
        <f>IF(H645="","",IF(Schedule!roundOpt,IF(OR(A645&gt;=Schedule!nper,ROUND(H645,2)&lt;=0),"",A645+1),IF(OR(A645&gt;=Schedule!nper,H645&lt;=0),"",A645+1)))</f>
        <v/>
      </c>
      <c r="B646" s="54" t="str">
        <f>IF(A646="","",IF(Schedule!periods_per_year=26,IF(A646=1,Schedule!fpdate,B645+14),IF(Schedule!periods_per_year=52,IF(A646=1,Schedule!fpdate,B645+7),IF(Schedule!periods_per_year=24,IF(A646=1,Schedule!fpdate,IF(Schedule!fpdate=EOMONTH(Schedule!fpdate,0),IF(ISODD(A646),EOMONTH(EDATE(Schedule!fpdate,(A646-1)/2),0),EDATE(DATE(YEAR(Schedule!fpdate),MONTH(Schedule!fpdate)+1,15),(A646-1)/2)),IF(DAY(Schedule!fpdate)=15,IF(ISODD(A646),EDATE(Schedule!fpdate,(A646-1)/2),EOMONTH(EDATE(Schedule!fpdate,(A646-1)/2),0)),IF(DAY(Schedule!fpdate)&lt;=14,IF(ISODD(A646),EDATE(Schedule!fpdate,(A646-1)/2),EDATE(MIN(Schedule!fpdate+15,EOMONTH(Schedule!fpdate,0)),(A646-1)/2)),EDATE(IF(ISODD(A646),Schedule!fpdate,Schedule!fpdate-15),A646/2))))),IF(A646=1,Schedule!fpdate,EDATE(Schedule!fpdate,Schedule!months_per_period*(A646-1)))))))</f>
        <v/>
      </c>
      <c r="C646" s="55" t="str">
        <f>IF(A646="","",IF(Schedule!roundOpt,IF(OR(A646=Schedule!nper,Schedule!payment&gt;ROUND((1+Schedule!rate)*H645,2)),ROUND((1+Schedule!rate)*H645,2),Schedule!payment),IF(OR(A646=Schedule!nper,Schedule!payment&gt;(1+Schedule!rate)*H645),(1+Schedule!rate)*H645,Schedule!payment)))</f>
        <v/>
      </c>
      <c r="D646" s="58"/>
      <c r="E646" s="57"/>
      <c r="F646" s="57" t="str">
        <f>IF(A646="","",IF(AND(A646=1,Schedule!pmtType=1),0,IF(Schedule!roundOpt,ROUND(Schedule!rate*H645,2),Schedule!rate*H645)))</f>
        <v/>
      </c>
      <c r="G646" s="57" t="str">
        <f t="shared" si="7"/>
        <v/>
      </c>
      <c r="H646" s="57" t="str">
        <f t="shared" si="8"/>
        <v/>
      </c>
    </row>
    <row r="647" ht="12.75" customHeight="1">
      <c r="A647" s="53" t="str">
        <f>IF(H646="","",IF(Schedule!roundOpt,IF(OR(A646&gt;=Schedule!nper,ROUND(H646,2)&lt;=0),"",A646+1),IF(OR(A646&gt;=Schedule!nper,H646&lt;=0),"",A646+1)))</f>
        <v/>
      </c>
      <c r="B647" s="54" t="str">
        <f>IF(A647="","",IF(Schedule!periods_per_year=26,IF(A647=1,Schedule!fpdate,B646+14),IF(Schedule!periods_per_year=52,IF(A647=1,Schedule!fpdate,B646+7),IF(Schedule!periods_per_year=24,IF(A647=1,Schedule!fpdate,IF(Schedule!fpdate=EOMONTH(Schedule!fpdate,0),IF(ISODD(A647),EOMONTH(EDATE(Schedule!fpdate,(A647-1)/2),0),EDATE(DATE(YEAR(Schedule!fpdate),MONTH(Schedule!fpdate)+1,15),(A647-1)/2)),IF(DAY(Schedule!fpdate)=15,IF(ISODD(A647),EDATE(Schedule!fpdate,(A647-1)/2),EOMONTH(EDATE(Schedule!fpdate,(A647-1)/2),0)),IF(DAY(Schedule!fpdate)&lt;=14,IF(ISODD(A647),EDATE(Schedule!fpdate,(A647-1)/2),EDATE(MIN(Schedule!fpdate+15,EOMONTH(Schedule!fpdate,0)),(A647-1)/2)),EDATE(IF(ISODD(A647),Schedule!fpdate,Schedule!fpdate-15),A647/2))))),IF(A647=1,Schedule!fpdate,EDATE(Schedule!fpdate,Schedule!months_per_period*(A647-1)))))))</f>
        <v/>
      </c>
      <c r="C647" s="55" t="str">
        <f>IF(A647="","",IF(Schedule!roundOpt,IF(OR(A647=Schedule!nper,Schedule!payment&gt;ROUND((1+Schedule!rate)*H646,2)),ROUND((1+Schedule!rate)*H646,2),Schedule!payment),IF(OR(A647=Schedule!nper,Schedule!payment&gt;(1+Schedule!rate)*H646),(1+Schedule!rate)*H646,Schedule!payment)))</f>
        <v/>
      </c>
      <c r="D647" s="58"/>
      <c r="E647" s="57"/>
      <c r="F647" s="57" t="str">
        <f>IF(A647="","",IF(AND(A647=1,Schedule!pmtType=1),0,IF(Schedule!roundOpt,ROUND(Schedule!rate*H646,2),Schedule!rate*H646)))</f>
        <v/>
      </c>
      <c r="G647" s="57" t="str">
        <f t="shared" si="7"/>
        <v/>
      </c>
      <c r="H647" s="57" t="str">
        <f t="shared" si="8"/>
        <v/>
      </c>
    </row>
    <row r="648" ht="12.75" customHeight="1">
      <c r="A648" s="53" t="str">
        <f>IF(H647="","",IF(Schedule!roundOpt,IF(OR(A647&gt;=Schedule!nper,ROUND(H647,2)&lt;=0),"",A647+1),IF(OR(A647&gt;=Schedule!nper,H647&lt;=0),"",A647+1)))</f>
        <v/>
      </c>
      <c r="B648" s="54" t="str">
        <f>IF(A648="","",IF(Schedule!periods_per_year=26,IF(A648=1,Schedule!fpdate,B647+14),IF(Schedule!periods_per_year=52,IF(A648=1,Schedule!fpdate,B647+7),IF(Schedule!periods_per_year=24,IF(A648=1,Schedule!fpdate,IF(Schedule!fpdate=EOMONTH(Schedule!fpdate,0),IF(ISODD(A648),EOMONTH(EDATE(Schedule!fpdate,(A648-1)/2),0),EDATE(DATE(YEAR(Schedule!fpdate),MONTH(Schedule!fpdate)+1,15),(A648-1)/2)),IF(DAY(Schedule!fpdate)=15,IF(ISODD(A648),EDATE(Schedule!fpdate,(A648-1)/2),EOMONTH(EDATE(Schedule!fpdate,(A648-1)/2),0)),IF(DAY(Schedule!fpdate)&lt;=14,IF(ISODD(A648),EDATE(Schedule!fpdate,(A648-1)/2),EDATE(MIN(Schedule!fpdate+15,EOMONTH(Schedule!fpdate,0)),(A648-1)/2)),EDATE(IF(ISODD(A648),Schedule!fpdate,Schedule!fpdate-15),A648/2))))),IF(A648=1,Schedule!fpdate,EDATE(Schedule!fpdate,Schedule!months_per_period*(A648-1)))))))</f>
        <v/>
      </c>
      <c r="C648" s="55" t="str">
        <f>IF(A648="","",IF(Schedule!roundOpt,IF(OR(A648=Schedule!nper,Schedule!payment&gt;ROUND((1+Schedule!rate)*H647,2)),ROUND((1+Schedule!rate)*H647,2),Schedule!payment),IF(OR(A648=Schedule!nper,Schedule!payment&gt;(1+Schedule!rate)*H647),(1+Schedule!rate)*H647,Schedule!payment)))</f>
        <v/>
      </c>
      <c r="D648" s="58"/>
      <c r="E648" s="57"/>
      <c r="F648" s="57" t="str">
        <f>IF(A648="","",IF(AND(A648=1,Schedule!pmtType=1),0,IF(Schedule!roundOpt,ROUND(Schedule!rate*H647,2),Schedule!rate*H647)))</f>
        <v/>
      </c>
      <c r="G648" s="57" t="str">
        <f t="shared" si="7"/>
        <v/>
      </c>
      <c r="H648" s="57" t="str">
        <f t="shared" si="8"/>
        <v/>
      </c>
    </row>
    <row r="649" ht="12.75" customHeight="1">
      <c r="A649" s="53" t="str">
        <f>IF(H648="","",IF(Schedule!roundOpt,IF(OR(A648&gt;=Schedule!nper,ROUND(H648,2)&lt;=0),"",A648+1),IF(OR(A648&gt;=Schedule!nper,H648&lt;=0),"",A648+1)))</f>
        <v/>
      </c>
      <c r="B649" s="54" t="str">
        <f>IF(A649="","",IF(Schedule!periods_per_year=26,IF(A649=1,Schedule!fpdate,B648+14),IF(Schedule!periods_per_year=52,IF(A649=1,Schedule!fpdate,B648+7),IF(Schedule!periods_per_year=24,IF(A649=1,Schedule!fpdate,IF(Schedule!fpdate=EOMONTH(Schedule!fpdate,0),IF(ISODD(A649),EOMONTH(EDATE(Schedule!fpdate,(A649-1)/2),0),EDATE(DATE(YEAR(Schedule!fpdate),MONTH(Schedule!fpdate)+1,15),(A649-1)/2)),IF(DAY(Schedule!fpdate)=15,IF(ISODD(A649),EDATE(Schedule!fpdate,(A649-1)/2),EOMONTH(EDATE(Schedule!fpdate,(A649-1)/2),0)),IF(DAY(Schedule!fpdate)&lt;=14,IF(ISODD(A649),EDATE(Schedule!fpdate,(A649-1)/2),EDATE(MIN(Schedule!fpdate+15,EOMONTH(Schedule!fpdate,0)),(A649-1)/2)),EDATE(IF(ISODD(A649),Schedule!fpdate,Schedule!fpdate-15),A649/2))))),IF(A649=1,Schedule!fpdate,EDATE(Schedule!fpdate,Schedule!months_per_period*(A649-1)))))))</f>
        <v/>
      </c>
      <c r="C649" s="55" t="str">
        <f>IF(A649="","",IF(Schedule!roundOpt,IF(OR(A649=Schedule!nper,Schedule!payment&gt;ROUND((1+Schedule!rate)*H648,2)),ROUND((1+Schedule!rate)*H648,2),Schedule!payment),IF(OR(A649=Schedule!nper,Schedule!payment&gt;(1+Schedule!rate)*H648),(1+Schedule!rate)*H648,Schedule!payment)))</f>
        <v/>
      </c>
      <c r="D649" s="58"/>
      <c r="E649" s="57"/>
      <c r="F649" s="57" t="str">
        <f>IF(A649="","",IF(AND(A649=1,Schedule!pmtType=1),0,IF(Schedule!roundOpt,ROUND(Schedule!rate*H648,2),Schedule!rate*H648)))</f>
        <v/>
      </c>
      <c r="G649" s="57" t="str">
        <f t="shared" si="7"/>
        <v/>
      </c>
      <c r="H649" s="57" t="str">
        <f t="shared" si="8"/>
        <v/>
      </c>
    </row>
    <row r="650" ht="12.75" customHeight="1">
      <c r="A650" s="53" t="str">
        <f>IF(H649="","",IF(Schedule!roundOpt,IF(OR(A649&gt;=Schedule!nper,ROUND(H649,2)&lt;=0),"",A649+1),IF(OR(A649&gt;=Schedule!nper,H649&lt;=0),"",A649+1)))</f>
        <v/>
      </c>
      <c r="B650" s="54" t="str">
        <f>IF(A650="","",IF(Schedule!periods_per_year=26,IF(A650=1,Schedule!fpdate,B649+14),IF(Schedule!periods_per_year=52,IF(A650=1,Schedule!fpdate,B649+7),IF(Schedule!periods_per_year=24,IF(A650=1,Schedule!fpdate,IF(Schedule!fpdate=EOMONTH(Schedule!fpdate,0),IF(ISODD(A650),EOMONTH(EDATE(Schedule!fpdate,(A650-1)/2),0),EDATE(DATE(YEAR(Schedule!fpdate),MONTH(Schedule!fpdate)+1,15),(A650-1)/2)),IF(DAY(Schedule!fpdate)=15,IF(ISODD(A650),EDATE(Schedule!fpdate,(A650-1)/2),EOMONTH(EDATE(Schedule!fpdate,(A650-1)/2),0)),IF(DAY(Schedule!fpdate)&lt;=14,IF(ISODD(A650),EDATE(Schedule!fpdate,(A650-1)/2),EDATE(MIN(Schedule!fpdate+15,EOMONTH(Schedule!fpdate,0)),(A650-1)/2)),EDATE(IF(ISODD(A650),Schedule!fpdate,Schedule!fpdate-15),A650/2))))),IF(A650=1,Schedule!fpdate,EDATE(Schedule!fpdate,Schedule!months_per_period*(A650-1)))))))</f>
        <v/>
      </c>
      <c r="C650" s="55" t="str">
        <f>IF(A650="","",IF(Schedule!roundOpt,IF(OR(A650=Schedule!nper,Schedule!payment&gt;ROUND((1+Schedule!rate)*H649,2)),ROUND((1+Schedule!rate)*H649,2),Schedule!payment),IF(OR(A650=Schedule!nper,Schedule!payment&gt;(1+Schedule!rate)*H649),(1+Schedule!rate)*H649,Schedule!payment)))</f>
        <v/>
      </c>
      <c r="D650" s="58"/>
      <c r="E650" s="57"/>
      <c r="F650" s="57" t="str">
        <f>IF(A650="","",IF(AND(A650=1,Schedule!pmtType=1),0,IF(Schedule!roundOpt,ROUND(Schedule!rate*H649,2),Schedule!rate*H649)))</f>
        <v/>
      </c>
      <c r="G650" s="57" t="str">
        <f t="shared" si="7"/>
        <v/>
      </c>
      <c r="H650" s="57" t="str">
        <f t="shared" si="8"/>
        <v/>
      </c>
    </row>
    <row r="651" ht="12.75" customHeight="1">
      <c r="A651" s="53" t="str">
        <f>IF(H650="","",IF(Schedule!roundOpt,IF(OR(A650&gt;=Schedule!nper,ROUND(H650,2)&lt;=0),"",A650+1),IF(OR(A650&gt;=Schedule!nper,H650&lt;=0),"",A650+1)))</f>
        <v/>
      </c>
      <c r="B651" s="54" t="str">
        <f>IF(A651="","",IF(Schedule!periods_per_year=26,IF(A651=1,Schedule!fpdate,B650+14),IF(Schedule!periods_per_year=52,IF(A651=1,Schedule!fpdate,B650+7),IF(Schedule!periods_per_year=24,IF(A651=1,Schedule!fpdate,IF(Schedule!fpdate=EOMONTH(Schedule!fpdate,0),IF(ISODD(A651),EOMONTH(EDATE(Schedule!fpdate,(A651-1)/2),0),EDATE(DATE(YEAR(Schedule!fpdate),MONTH(Schedule!fpdate)+1,15),(A651-1)/2)),IF(DAY(Schedule!fpdate)=15,IF(ISODD(A651),EDATE(Schedule!fpdate,(A651-1)/2),EOMONTH(EDATE(Schedule!fpdate,(A651-1)/2),0)),IF(DAY(Schedule!fpdate)&lt;=14,IF(ISODD(A651),EDATE(Schedule!fpdate,(A651-1)/2),EDATE(MIN(Schedule!fpdate+15,EOMONTH(Schedule!fpdate,0)),(A651-1)/2)),EDATE(IF(ISODD(A651),Schedule!fpdate,Schedule!fpdate-15),A651/2))))),IF(A651=1,Schedule!fpdate,EDATE(Schedule!fpdate,Schedule!months_per_period*(A651-1)))))))</f>
        <v/>
      </c>
      <c r="C651" s="55" t="str">
        <f>IF(A651="","",IF(Schedule!roundOpt,IF(OR(A651=Schedule!nper,Schedule!payment&gt;ROUND((1+Schedule!rate)*H650,2)),ROUND((1+Schedule!rate)*H650,2),Schedule!payment),IF(OR(A651=Schedule!nper,Schedule!payment&gt;(1+Schedule!rate)*H650),(1+Schedule!rate)*H650,Schedule!payment)))</f>
        <v/>
      </c>
      <c r="D651" s="58"/>
      <c r="E651" s="57"/>
      <c r="F651" s="57" t="str">
        <f>IF(A651="","",IF(AND(A651=1,Schedule!pmtType=1),0,IF(Schedule!roundOpt,ROUND(Schedule!rate*H650,2),Schedule!rate*H650)))</f>
        <v/>
      </c>
      <c r="G651" s="57" t="str">
        <f t="shared" si="7"/>
        <v/>
      </c>
      <c r="H651" s="57" t="str">
        <f t="shared" si="8"/>
        <v/>
      </c>
    </row>
    <row r="652" ht="12.75" customHeight="1">
      <c r="A652" s="53" t="str">
        <f>IF(H651="","",IF(Schedule!roundOpt,IF(OR(A651&gt;=Schedule!nper,ROUND(H651,2)&lt;=0),"",A651+1),IF(OR(A651&gt;=Schedule!nper,H651&lt;=0),"",A651+1)))</f>
        <v/>
      </c>
      <c r="B652" s="54" t="str">
        <f>IF(A652="","",IF(Schedule!periods_per_year=26,IF(A652=1,Schedule!fpdate,B651+14),IF(Schedule!periods_per_year=52,IF(A652=1,Schedule!fpdate,B651+7),IF(Schedule!periods_per_year=24,IF(A652=1,Schedule!fpdate,IF(Schedule!fpdate=EOMONTH(Schedule!fpdate,0),IF(ISODD(A652),EOMONTH(EDATE(Schedule!fpdate,(A652-1)/2),0),EDATE(DATE(YEAR(Schedule!fpdate),MONTH(Schedule!fpdate)+1,15),(A652-1)/2)),IF(DAY(Schedule!fpdate)=15,IF(ISODD(A652),EDATE(Schedule!fpdate,(A652-1)/2),EOMONTH(EDATE(Schedule!fpdate,(A652-1)/2),0)),IF(DAY(Schedule!fpdate)&lt;=14,IF(ISODD(A652),EDATE(Schedule!fpdate,(A652-1)/2),EDATE(MIN(Schedule!fpdate+15,EOMONTH(Schedule!fpdate,0)),(A652-1)/2)),EDATE(IF(ISODD(A652),Schedule!fpdate,Schedule!fpdate-15),A652/2))))),IF(A652=1,Schedule!fpdate,EDATE(Schedule!fpdate,Schedule!months_per_period*(A652-1)))))))</f>
        <v/>
      </c>
      <c r="C652" s="55" t="str">
        <f>IF(A652="","",IF(Schedule!roundOpt,IF(OR(A652=Schedule!nper,Schedule!payment&gt;ROUND((1+Schedule!rate)*H651,2)),ROUND((1+Schedule!rate)*H651,2),Schedule!payment),IF(OR(A652=Schedule!nper,Schedule!payment&gt;(1+Schedule!rate)*H651),(1+Schedule!rate)*H651,Schedule!payment)))</f>
        <v/>
      </c>
      <c r="D652" s="58"/>
      <c r="E652" s="57"/>
      <c r="F652" s="57" t="str">
        <f>IF(A652="","",IF(AND(A652=1,Schedule!pmtType=1),0,IF(Schedule!roundOpt,ROUND(Schedule!rate*H651,2),Schedule!rate*H651)))</f>
        <v/>
      </c>
      <c r="G652" s="57" t="str">
        <f t="shared" si="7"/>
        <v/>
      </c>
      <c r="H652" s="57" t="str">
        <f t="shared" si="8"/>
        <v/>
      </c>
    </row>
    <row r="653" ht="12.75" customHeight="1">
      <c r="A653" s="53" t="str">
        <f>IF(H652="","",IF(Schedule!roundOpt,IF(OR(A652&gt;=Schedule!nper,ROUND(H652,2)&lt;=0),"",A652+1),IF(OR(A652&gt;=Schedule!nper,H652&lt;=0),"",A652+1)))</f>
        <v/>
      </c>
      <c r="B653" s="54" t="str">
        <f>IF(A653="","",IF(Schedule!periods_per_year=26,IF(A653=1,Schedule!fpdate,B652+14),IF(Schedule!periods_per_year=52,IF(A653=1,Schedule!fpdate,B652+7),IF(Schedule!periods_per_year=24,IF(A653=1,Schedule!fpdate,IF(Schedule!fpdate=EOMONTH(Schedule!fpdate,0),IF(ISODD(A653),EOMONTH(EDATE(Schedule!fpdate,(A653-1)/2),0),EDATE(DATE(YEAR(Schedule!fpdate),MONTH(Schedule!fpdate)+1,15),(A653-1)/2)),IF(DAY(Schedule!fpdate)=15,IF(ISODD(A653),EDATE(Schedule!fpdate,(A653-1)/2),EOMONTH(EDATE(Schedule!fpdate,(A653-1)/2),0)),IF(DAY(Schedule!fpdate)&lt;=14,IF(ISODD(A653),EDATE(Schedule!fpdate,(A653-1)/2),EDATE(MIN(Schedule!fpdate+15,EOMONTH(Schedule!fpdate,0)),(A653-1)/2)),EDATE(IF(ISODD(A653),Schedule!fpdate,Schedule!fpdate-15),A653/2))))),IF(A653=1,Schedule!fpdate,EDATE(Schedule!fpdate,Schedule!months_per_period*(A653-1)))))))</f>
        <v/>
      </c>
      <c r="C653" s="55" t="str">
        <f>IF(A653="","",IF(Schedule!roundOpt,IF(OR(A653=Schedule!nper,Schedule!payment&gt;ROUND((1+Schedule!rate)*H652,2)),ROUND((1+Schedule!rate)*H652,2),Schedule!payment),IF(OR(A653=Schedule!nper,Schedule!payment&gt;(1+Schedule!rate)*H652),(1+Schedule!rate)*H652,Schedule!payment)))</f>
        <v/>
      </c>
      <c r="D653" s="58"/>
      <c r="E653" s="57"/>
      <c r="F653" s="57" t="str">
        <f>IF(A653="","",IF(AND(A653=1,Schedule!pmtType=1),0,IF(Schedule!roundOpt,ROUND(Schedule!rate*H652,2),Schedule!rate*H652)))</f>
        <v/>
      </c>
      <c r="G653" s="57" t="str">
        <f t="shared" si="7"/>
        <v/>
      </c>
      <c r="H653" s="57" t="str">
        <f t="shared" si="8"/>
        <v/>
      </c>
    </row>
    <row r="654" ht="12.75" customHeight="1">
      <c r="A654" s="53" t="str">
        <f>IF(H653="","",IF(Schedule!roundOpt,IF(OR(A653&gt;=Schedule!nper,ROUND(H653,2)&lt;=0),"",A653+1),IF(OR(A653&gt;=Schedule!nper,H653&lt;=0),"",A653+1)))</f>
        <v/>
      </c>
      <c r="B654" s="54" t="str">
        <f>IF(A654="","",IF(Schedule!periods_per_year=26,IF(A654=1,Schedule!fpdate,B653+14),IF(Schedule!periods_per_year=52,IF(A654=1,Schedule!fpdate,B653+7),IF(Schedule!periods_per_year=24,IF(A654=1,Schedule!fpdate,IF(Schedule!fpdate=EOMONTH(Schedule!fpdate,0),IF(ISODD(A654),EOMONTH(EDATE(Schedule!fpdate,(A654-1)/2),0),EDATE(DATE(YEAR(Schedule!fpdate),MONTH(Schedule!fpdate)+1,15),(A654-1)/2)),IF(DAY(Schedule!fpdate)=15,IF(ISODD(A654),EDATE(Schedule!fpdate,(A654-1)/2),EOMONTH(EDATE(Schedule!fpdate,(A654-1)/2),0)),IF(DAY(Schedule!fpdate)&lt;=14,IF(ISODD(A654),EDATE(Schedule!fpdate,(A654-1)/2),EDATE(MIN(Schedule!fpdate+15,EOMONTH(Schedule!fpdate,0)),(A654-1)/2)),EDATE(IF(ISODD(A654),Schedule!fpdate,Schedule!fpdate-15),A654/2))))),IF(A654=1,Schedule!fpdate,EDATE(Schedule!fpdate,Schedule!months_per_period*(A654-1)))))))</f>
        <v/>
      </c>
      <c r="C654" s="55" t="str">
        <f>IF(A654="","",IF(Schedule!roundOpt,IF(OR(A654=Schedule!nper,Schedule!payment&gt;ROUND((1+Schedule!rate)*H653,2)),ROUND((1+Schedule!rate)*H653,2),Schedule!payment),IF(OR(A654=Schedule!nper,Schedule!payment&gt;(1+Schedule!rate)*H653),(1+Schedule!rate)*H653,Schedule!payment)))</f>
        <v/>
      </c>
      <c r="D654" s="58"/>
      <c r="E654" s="57"/>
      <c r="F654" s="57" t="str">
        <f>IF(A654="","",IF(AND(A654=1,Schedule!pmtType=1),0,IF(Schedule!roundOpt,ROUND(Schedule!rate*H653,2),Schedule!rate*H653)))</f>
        <v/>
      </c>
      <c r="G654" s="57" t="str">
        <f t="shared" si="7"/>
        <v/>
      </c>
      <c r="H654" s="57" t="str">
        <f t="shared" si="8"/>
        <v/>
      </c>
    </row>
    <row r="655" ht="12.75" customHeight="1">
      <c r="A655" s="53" t="str">
        <f>IF(H654="","",IF(Schedule!roundOpt,IF(OR(A654&gt;=Schedule!nper,ROUND(H654,2)&lt;=0),"",A654+1),IF(OR(A654&gt;=Schedule!nper,H654&lt;=0),"",A654+1)))</f>
        <v/>
      </c>
      <c r="B655" s="54" t="str">
        <f>IF(A655="","",IF(Schedule!periods_per_year=26,IF(A655=1,Schedule!fpdate,B654+14),IF(Schedule!periods_per_year=52,IF(A655=1,Schedule!fpdate,B654+7),IF(Schedule!periods_per_year=24,IF(A655=1,Schedule!fpdate,IF(Schedule!fpdate=EOMONTH(Schedule!fpdate,0),IF(ISODD(A655),EOMONTH(EDATE(Schedule!fpdate,(A655-1)/2),0),EDATE(DATE(YEAR(Schedule!fpdate),MONTH(Schedule!fpdate)+1,15),(A655-1)/2)),IF(DAY(Schedule!fpdate)=15,IF(ISODD(A655),EDATE(Schedule!fpdate,(A655-1)/2),EOMONTH(EDATE(Schedule!fpdate,(A655-1)/2),0)),IF(DAY(Schedule!fpdate)&lt;=14,IF(ISODD(A655),EDATE(Schedule!fpdate,(A655-1)/2),EDATE(MIN(Schedule!fpdate+15,EOMONTH(Schedule!fpdate,0)),(A655-1)/2)),EDATE(IF(ISODD(A655),Schedule!fpdate,Schedule!fpdate-15),A655/2))))),IF(A655=1,Schedule!fpdate,EDATE(Schedule!fpdate,Schedule!months_per_period*(A655-1)))))))</f>
        <v/>
      </c>
      <c r="C655" s="55" t="str">
        <f>IF(A655="","",IF(Schedule!roundOpt,IF(OR(A655=Schedule!nper,Schedule!payment&gt;ROUND((1+Schedule!rate)*H654,2)),ROUND((1+Schedule!rate)*H654,2),Schedule!payment),IF(OR(A655=Schedule!nper,Schedule!payment&gt;(1+Schedule!rate)*H654),(1+Schedule!rate)*H654,Schedule!payment)))</f>
        <v/>
      </c>
      <c r="D655" s="58"/>
      <c r="E655" s="57"/>
      <c r="F655" s="57" t="str">
        <f>IF(A655="","",IF(AND(A655=1,Schedule!pmtType=1),0,IF(Schedule!roundOpt,ROUND(Schedule!rate*H654,2),Schedule!rate*H654)))</f>
        <v/>
      </c>
      <c r="G655" s="57" t="str">
        <f t="shared" si="7"/>
        <v/>
      </c>
      <c r="H655" s="57" t="str">
        <f t="shared" si="8"/>
        <v/>
      </c>
    </row>
    <row r="656" ht="12.75" customHeight="1">
      <c r="A656" s="53" t="str">
        <f>IF(H655="","",IF(Schedule!roundOpt,IF(OR(A655&gt;=Schedule!nper,ROUND(H655,2)&lt;=0),"",A655+1),IF(OR(A655&gt;=Schedule!nper,H655&lt;=0),"",A655+1)))</f>
        <v/>
      </c>
      <c r="B656" s="54" t="str">
        <f>IF(A656="","",IF(Schedule!periods_per_year=26,IF(A656=1,Schedule!fpdate,B655+14),IF(Schedule!periods_per_year=52,IF(A656=1,Schedule!fpdate,B655+7),IF(Schedule!periods_per_year=24,IF(A656=1,Schedule!fpdate,IF(Schedule!fpdate=EOMONTH(Schedule!fpdate,0),IF(ISODD(A656),EOMONTH(EDATE(Schedule!fpdate,(A656-1)/2),0),EDATE(DATE(YEAR(Schedule!fpdate),MONTH(Schedule!fpdate)+1,15),(A656-1)/2)),IF(DAY(Schedule!fpdate)=15,IF(ISODD(A656),EDATE(Schedule!fpdate,(A656-1)/2),EOMONTH(EDATE(Schedule!fpdate,(A656-1)/2),0)),IF(DAY(Schedule!fpdate)&lt;=14,IF(ISODD(A656),EDATE(Schedule!fpdate,(A656-1)/2),EDATE(MIN(Schedule!fpdate+15,EOMONTH(Schedule!fpdate,0)),(A656-1)/2)),EDATE(IF(ISODD(A656),Schedule!fpdate,Schedule!fpdate-15),A656/2))))),IF(A656=1,Schedule!fpdate,EDATE(Schedule!fpdate,Schedule!months_per_period*(A656-1)))))))</f>
        <v/>
      </c>
      <c r="C656" s="55" t="str">
        <f>IF(A656="","",IF(Schedule!roundOpt,IF(OR(A656=Schedule!nper,Schedule!payment&gt;ROUND((1+Schedule!rate)*H655,2)),ROUND((1+Schedule!rate)*H655,2),Schedule!payment),IF(OR(A656=Schedule!nper,Schedule!payment&gt;(1+Schedule!rate)*H655),(1+Schedule!rate)*H655,Schedule!payment)))</f>
        <v/>
      </c>
      <c r="D656" s="58"/>
      <c r="E656" s="57"/>
      <c r="F656" s="57" t="str">
        <f>IF(A656="","",IF(AND(A656=1,Schedule!pmtType=1),0,IF(Schedule!roundOpt,ROUND(Schedule!rate*H655,2),Schedule!rate*H655)))</f>
        <v/>
      </c>
      <c r="G656" s="57" t="str">
        <f t="shared" si="7"/>
        <v/>
      </c>
      <c r="H656" s="57" t="str">
        <f t="shared" si="8"/>
        <v/>
      </c>
    </row>
    <row r="657" ht="12.75" customHeight="1">
      <c r="A657" s="53" t="str">
        <f>IF(H656="","",IF(Schedule!roundOpt,IF(OR(A656&gt;=Schedule!nper,ROUND(H656,2)&lt;=0),"",A656+1),IF(OR(A656&gt;=Schedule!nper,H656&lt;=0),"",A656+1)))</f>
        <v/>
      </c>
      <c r="B657" s="54" t="str">
        <f>IF(A657="","",IF(Schedule!periods_per_year=26,IF(A657=1,Schedule!fpdate,B656+14),IF(Schedule!periods_per_year=52,IF(A657=1,Schedule!fpdate,B656+7),IF(Schedule!periods_per_year=24,IF(A657=1,Schedule!fpdate,IF(Schedule!fpdate=EOMONTH(Schedule!fpdate,0),IF(ISODD(A657),EOMONTH(EDATE(Schedule!fpdate,(A657-1)/2),0),EDATE(DATE(YEAR(Schedule!fpdate),MONTH(Schedule!fpdate)+1,15),(A657-1)/2)),IF(DAY(Schedule!fpdate)=15,IF(ISODD(A657),EDATE(Schedule!fpdate,(A657-1)/2),EOMONTH(EDATE(Schedule!fpdate,(A657-1)/2),0)),IF(DAY(Schedule!fpdate)&lt;=14,IF(ISODD(A657),EDATE(Schedule!fpdate,(A657-1)/2),EDATE(MIN(Schedule!fpdate+15,EOMONTH(Schedule!fpdate,0)),(A657-1)/2)),EDATE(IF(ISODD(A657),Schedule!fpdate,Schedule!fpdate-15),A657/2))))),IF(A657=1,Schedule!fpdate,EDATE(Schedule!fpdate,Schedule!months_per_period*(A657-1)))))))</f>
        <v/>
      </c>
      <c r="C657" s="55" t="str">
        <f>IF(A657="","",IF(Schedule!roundOpt,IF(OR(A657=Schedule!nper,Schedule!payment&gt;ROUND((1+Schedule!rate)*H656,2)),ROUND((1+Schedule!rate)*H656,2),Schedule!payment),IF(OR(A657=Schedule!nper,Schedule!payment&gt;(1+Schedule!rate)*H656),(1+Schedule!rate)*H656,Schedule!payment)))</f>
        <v/>
      </c>
      <c r="D657" s="58"/>
      <c r="E657" s="57"/>
      <c r="F657" s="57" t="str">
        <f>IF(A657="","",IF(AND(A657=1,Schedule!pmtType=1),0,IF(Schedule!roundOpt,ROUND(Schedule!rate*H656,2),Schedule!rate*H656)))</f>
        <v/>
      </c>
      <c r="G657" s="57" t="str">
        <f t="shared" si="7"/>
        <v/>
      </c>
      <c r="H657" s="57" t="str">
        <f t="shared" si="8"/>
        <v/>
      </c>
    </row>
    <row r="658" ht="12.75" customHeight="1">
      <c r="A658" s="53" t="str">
        <f>IF(H657="","",IF(Schedule!roundOpt,IF(OR(A657&gt;=Schedule!nper,ROUND(H657,2)&lt;=0),"",A657+1),IF(OR(A657&gt;=Schedule!nper,H657&lt;=0),"",A657+1)))</f>
        <v/>
      </c>
      <c r="B658" s="54" t="str">
        <f>IF(A658="","",IF(Schedule!periods_per_year=26,IF(A658=1,Schedule!fpdate,B657+14),IF(Schedule!periods_per_year=52,IF(A658=1,Schedule!fpdate,B657+7),IF(Schedule!periods_per_year=24,IF(A658=1,Schedule!fpdate,IF(Schedule!fpdate=EOMONTH(Schedule!fpdate,0),IF(ISODD(A658),EOMONTH(EDATE(Schedule!fpdate,(A658-1)/2),0),EDATE(DATE(YEAR(Schedule!fpdate),MONTH(Schedule!fpdate)+1,15),(A658-1)/2)),IF(DAY(Schedule!fpdate)=15,IF(ISODD(A658),EDATE(Schedule!fpdate,(A658-1)/2),EOMONTH(EDATE(Schedule!fpdate,(A658-1)/2),0)),IF(DAY(Schedule!fpdate)&lt;=14,IF(ISODD(A658),EDATE(Schedule!fpdate,(A658-1)/2),EDATE(MIN(Schedule!fpdate+15,EOMONTH(Schedule!fpdate,0)),(A658-1)/2)),EDATE(IF(ISODD(A658),Schedule!fpdate,Schedule!fpdate-15),A658/2))))),IF(A658=1,Schedule!fpdate,EDATE(Schedule!fpdate,Schedule!months_per_period*(A658-1)))))))</f>
        <v/>
      </c>
      <c r="C658" s="55" t="str">
        <f>IF(A658="","",IF(Schedule!roundOpt,IF(OR(A658=Schedule!nper,Schedule!payment&gt;ROUND((1+Schedule!rate)*H657,2)),ROUND((1+Schedule!rate)*H657,2),Schedule!payment),IF(OR(A658=Schedule!nper,Schedule!payment&gt;(1+Schedule!rate)*H657),(1+Schedule!rate)*H657,Schedule!payment)))</f>
        <v/>
      </c>
      <c r="D658" s="58"/>
      <c r="E658" s="57"/>
      <c r="F658" s="57" t="str">
        <f>IF(A658="","",IF(AND(A658=1,Schedule!pmtType=1),0,IF(Schedule!roundOpt,ROUND(Schedule!rate*H657,2),Schedule!rate*H657)))</f>
        <v/>
      </c>
      <c r="G658" s="57" t="str">
        <f t="shared" si="7"/>
        <v/>
      </c>
      <c r="H658" s="57" t="str">
        <f t="shared" si="8"/>
        <v/>
      </c>
    </row>
    <row r="659" ht="12.75" customHeight="1">
      <c r="A659" s="53" t="str">
        <f>IF(H658="","",IF(Schedule!roundOpt,IF(OR(A658&gt;=Schedule!nper,ROUND(H658,2)&lt;=0),"",A658+1),IF(OR(A658&gt;=Schedule!nper,H658&lt;=0),"",A658+1)))</f>
        <v/>
      </c>
      <c r="B659" s="54" t="str">
        <f>IF(A659="","",IF(Schedule!periods_per_year=26,IF(A659=1,Schedule!fpdate,B658+14),IF(Schedule!periods_per_year=52,IF(A659=1,Schedule!fpdate,B658+7),IF(Schedule!periods_per_year=24,IF(A659=1,Schedule!fpdate,IF(Schedule!fpdate=EOMONTH(Schedule!fpdate,0),IF(ISODD(A659),EOMONTH(EDATE(Schedule!fpdate,(A659-1)/2),0),EDATE(DATE(YEAR(Schedule!fpdate),MONTH(Schedule!fpdate)+1,15),(A659-1)/2)),IF(DAY(Schedule!fpdate)=15,IF(ISODD(A659),EDATE(Schedule!fpdate,(A659-1)/2),EOMONTH(EDATE(Schedule!fpdate,(A659-1)/2),0)),IF(DAY(Schedule!fpdate)&lt;=14,IF(ISODD(A659),EDATE(Schedule!fpdate,(A659-1)/2),EDATE(MIN(Schedule!fpdate+15,EOMONTH(Schedule!fpdate,0)),(A659-1)/2)),EDATE(IF(ISODD(A659),Schedule!fpdate,Schedule!fpdate-15),A659/2))))),IF(A659=1,Schedule!fpdate,EDATE(Schedule!fpdate,Schedule!months_per_period*(A659-1)))))))</f>
        <v/>
      </c>
      <c r="C659" s="55" t="str">
        <f>IF(A659="","",IF(Schedule!roundOpt,IF(OR(A659=Schedule!nper,Schedule!payment&gt;ROUND((1+Schedule!rate)*H658,2)),ROUND((1+Schedule!rate)*H658,2),Schedule!payment),IF(OR(A659=Schedule!nper,Schedule!payment&gt;(1+Schedule!rate)*H658),(1+Schedule!rate)*H658,Schedule!payment)))</f>
        <v/>
      </c>
      <c r="D659" s="58"/>
      <c r="E659" s="57"/>
      <c r="F659" s="57" t="str">
        <f>IF(A659="","",IF(AND(A659=1,Schedule!pmtType=1),0,IF(Schedule!roundOpt,ROUND(Schedule!rate*H658,2),Schedule!rate*H658)))</f>
        <v/>
      </c>
      <c r="G659" s="57" t="str">
        <f t="shared" si="7"/>
        <v/>
      </c>
      <c r="H659" s="57" t="str">
        <f t="shared" si="8"/>
        <v/>
      </c>
    </row>
    <row r="660" ht="12.75" customHeight="1">
      <c r="A660" s="53" t="str">
        <f>IF(H659="","",IF(Schedule!roundOpt,IF(OR(A659&gt;=Schedule!nper,ROUND(H659,2)&lt;=0),"",A659+1),IF(OR(A659&gt;=Schedule!nper,H659&lt;=0),"",A659+1)))</f>
        <v/>
      </c>
      <c r="B660" s="54" t="str">
        <f>IF(A660="","",IF(Schedule!periods_per_year=26,IF(A660=1,Schedule!fpdate,B659+14),IF(Schedule!periods_per_year=52,IF(A660=1,Schedule!fpdate,B659+7),IF(Schedule!periods_per_year=24,IF(A660=1,Schedule!fpdate,IF(Schedule!fpdate=EOMONTH(Schedule!fpdate,0),IF(ISODD(A660),EOMONTH(EDATE(Schedule!fpdate,(A660-1)/2),0),EDATE(DATE(YEAR(Schedule!fpdate),MONTH(Schedule!fpdate)+1,15),(A660-1)/2)),IF(DAY(Schedule!fpdate)=15,IF(ISODD(A660),EDATE(Schedule!fpdate,(A660-1)/2),EOMONTH(EDATE(Schedule!fpdate,(A660-1)/2),0)),IF(DAY(Schedule!fpdate)&lt;=14,IF(ISODD(A660),EDATE(Schedule!fpdate,(A660-1)/2),EDATE(MIN(Schedule!fpdate+15,EOMONTH(Schedule!fpdate,0)),(A660-1)/2)),EDATE(IF(ISODD(A660),Schedule!fpdate,Schedule!fpdate-15),A660/2))))),IF(A660=1,Schedule!fpdate,EDATE(Schedule!fpdate,Schedule!months_per_period*(A660-1)))))))</f>
        <v/>
      </c>
      <c r="C660" s="55" t="str">
        <f>IF(A660="","",IF(Schedule!roundOpt,IF(OR(A660=Schedule!nper,Schedule!payment&gt;ROUND((1+Schedule!rate)*H659,2)),ROUND((1+Schedule!rate)*H659,2),Schedule!payment),IF(OR(A660=Schedule!nper,Schedule!payment&gt;(1+Schedule!rate)*H659),(1+Schedule!rate)*H659,Schedule!payment)))</f>
        <v/>
      </c>
      <c r="D660" s="58"/>
      <c r="E660" s="57"/>
      <c r="F660" s="57" t="str">
        <f>IF(A660="","",IF(AND(A660=1,Schedule!pmtType=1),0,IF(Schedule!roundOpt,ROUND(Schedule!rate*H659,2),Schedule!rate*H659)))</f>
        <v/>
      </c>
      <c r="G660" s="57" t="str">
        <f t="shared" si="7"/>
        <v/>
      </c>
      <c r="H660" s="57" t="str">
        <f t="shared" si="8"/>
        <v/>
      </c>
    </row>
    <row r="661" ht="12.75" customHeight="1">
      <c r="A661" s="53" t="str">
        <f>IF(H660="","",IF(Schedule!roundOpt,IF(OR(A660&gt;=Schedule!nper,ROUND(H660,2)&lt;=0),"",A660+1),IF(OR(A660&gt;=Schedule!nper,H660&lt;=0),"",A660+1)))</f>
        <v/>
      </c>
      <c r="B661" s="54" t="str">
        <f>IF(A661="","",IF(Schedule!periods_per_year=26,IF(A661=1,Schedule!fpdate,B660+14),IF(Schedule!periods_per_year=52,IF(A661=1,Schedule!fpdate,B660+7),IF(Schedule!periods_per_year=24,IF(A661=1,Schedule!fpdate,IF(Schedule!fpdate=EOMONTH(Schedule!fpdate,0),IF(ISODD(A661),EOMONTH(EDATE(Schedule!fpdate,(A661-1)/2),0),EDATE(DATE(YEAR(Schedule!fpdate),MONTH(Schedule!fpdate)+1,15),(A661-1)/2)),IF(DAY(Schedule!fpdate)=15,IF(ISODD(A661),EDATE(Schedule!fpdate,(A661-1)/2),EOMONTH(EDATE(Schedule!fpdate,(A661-1)/2),0)),IF(DAY(Schedule!fpdate)&lt;=14,IF(ISODD(A661),EDATE(Schedule!fpdate,(A661-1)/2),EDATE(MIN(Schedule!fpdate+15,EOMONTH(Schedule!fpdate,0)),(A661-1)/2)),EDATE(IF(ISODD(A661),Schedule!fpdate,Schedule!fpdate-15),A661/2))))),IF(A661=1,Schedule!fpdate,EDATE(Schedule!fpdate,Schedule!months_per_period*(A661-1)))))))</f>
        <v/>
      </c>
      <c r="C661" s="55" t="str">
        <f>IF(A661="","",IF(Schedule!roundOpt,IF(OR(A661=Schedule!nper,Schedule!payment&gt;ROUND((1+Schedule!rate)*H660,2)),ROUND((1+Schedule!rate)*H660,2),Schedule!payment),IF(OR(A661=Schedule!nper,Schedule!payment&gt;(1+Schedule!rate)*H660),(1+Schedule!rate)*H660,Schedule!payment)))</f>
        <v/>
      </c>
      <c r="D661" s="58"/>
      <c r="E661" s="57"/>
      <c r="F661" s="57" t="str">
        <f>IF(A661="","",IF(AND(A661=1,Schedule!pmtType=1),0,IF(Schedule!roundOpt,ROUND(Schedule!rate*H660,2),Schedule!rate*H660)))</f>
        <v/>
      </c>
      <c r="G661" s="57" t="str">
        <f t="shared" si="7"/>
        <v/>
      </c>
      <c r="H661" s="57" t="str">
        <f t="shared" si="8"/>
        <v/>
      </c>
    </row>
    <row r="662" ht="12.75" customHeight="1">
      <c r="A662" s="53" t="str">
        <f>IF(H661="","",IF(Schedule!roundOpt,IF(OR(A661&gt;=Schedule!nper,ROUND(H661,2)&lt;=0),"",A661+1),IF(OR(A661&gt;=Schedule!nper,H661&lt;=0),"",A661+1)))</f>
        <v/>
      </c>
      <c r="B662" s="54" t="str">
        <f>IF(A662="","",IF(Schedule!periods_per_year=26,IF(A662=1,Schedule!fpdate,B661+14),IF(Schedule!periods_per_year=52,IF(A662=1,Schedule!fpdate,B661+7),IF(Schedule!periods_per_year=24,IF(A662=1,Schedule!fpdate,IF(Schedule!fpdate=EOMONTH(Schedule!fpdate,0),IF(ISODD(A662),EOMONTH(EDATE(Schedule!fpdate,(A662-1)/2),0),EDATE(DATE(YEAR(Schedule!fpdate),MONTH(Schedule!fpdate)+1,15),(A662-1)/2)),IF(DAY(Schedule!fpdate)=15,IF(ISODD(A662),EDATE(Schedule!fpdate,(A662-1)/2),EOMONTH(EDATE(Schedule!fpdate,(A662-1)/2),0)),IF(DAY(Schedule!fpdate)&lt;=14,IF(ISODD(A662),EDATE(Schedule!fpdate,(A662-1)/2),EDATE(MIN(Schedule!fpdate+15,EOMONTH(Schedule!fpdate,0)),(A662-1)/2)),EDATE(IF(ISODD(A662),Schedule!fpdate,Schedule!fpdate-15),A662/2))))),IF(A662=1,Schedule!fpdate,EDATE(Schedule!fpdate,Schedule!months_per_period*(A662-1)))))))</f>
        <v/>
      </c>
      <c r="C662" s="55" t="str">
        <f>IF(A662="","",IF(Schedule!roundOpt,IF(OR(A662=Schedule!nper,Schedule!payment&gt;ROUND((1+Schedule!rate)*H661,2)),ROUND((1+Schedule!rate)*H661,2),Schedule!payment),IF(OR(A662=Schedule!nper,Schedule!payment&gt;(1+Schedule!rate)*H661),(1+Schedule!rate)*H661,Schedule!payment)))</f>
        <v/>
      </c>
      <c r="D662" s="58"/>
      <c r="E662" s="57"/>
      <c r="F662" s="57" t="str">
        <f>IF(A662="","",IF(AND(A662=1,Schedule!pmtType=1),0,IF(Schedule!roundOpt,ROUND(Schedule!rate*H661,2),Schedule!rate*H661)))</f>
        <v/>
      </c>
      <c r="G662" s="57" t="str">
        <f t="shared" si="7"/>
        <v/>
      </c>
      <c r="H662" s="57" t="str">
        <f t="shared" si="8"/>
        <v/>
      </c>
    </row>
    <row r="663" ht="12.75" customHeight="1">
      <c r="A663" s="53" t="str">
        <f>IF(H662="","",IF(Schedule!roundOpt,IF(OR(A662&gt;=Schedule!nper,ROUND(H662,2)&lt;=0),"",A662+1),IF(OR(A662&gt;=Schedule!nper,H662&lt;=0),"",A662+1)))</f>
        <v/>
      </c>
      <c r="B663" s="54" t="str">
        <f>IF(A663="","",IF(Schedule!periods_per_year=26,IF(A663=1,Schedule!fpdate,B662+14),IF(Schedule!periods_per_year=52,IF(A663=1,Schedule!fpdate,B662+7),IF(Schedule!periods_per_year=24,IF(A663=1,Schedule!fpdate,IF(Schedule!fpdate=EOMONTH(Schedule!fpdate,0),IF(ISODD(A663),EOMONTH(EDATE(Schedule!fpdate,(A663-1)/2),0),EDATE(DATE(YEAR(Schedule!fpdate),MONTH(Schedule!fpdate)+1,15),(A663-1)/2)),IF(DAY(Schedule!fpdate)=15,IF(ISODD(A663),EDATE(Schedule!fpdate,(A663-1)/2),EOMONTH(EDATE(Schedule!fpdate,(A663-1)/2),0)),IF(DAY(Schedule!fpdate)&lt;=14,IF(ISODD(A663),EDATE(Schedule!fpdate,(A663-1)/2),EDATE(MIN(Schedule!fpdate+15,EOMONTH(Schedule!fpdate,0)),(A663-1)/2)),EDATE(IF(ISODD(A663),Schedule!fpdate,Schedule!fpdate-15),A663/2))))),IF(A663=1,Schedule!fpdate,EDATE(Schedule!fpdate,Schedule!months_per_period*(A663-1)))))))</f>
        <v/>
      </c>
      <c r="C663" s="55" t="str">
        <f>IF(A663="","",IF(Schedule!roundOpt,IF(OR(A663=Schedule!nper,Schedule!payment&gt;ROUND((1+Schedule!rate)*H662,2)),ROUND((1+Schedule!rate)*H662,2),Schedule!payment),IF(OR(A663=Schedule!nper,Schedule!payment&gt;(1+Schedule!rate)*H662),(1+Schedule!rate)*H662,Schedule!payment)))</f>
        <v/>
      </c>
      <c r="D663" s="58"/>
      <c r="E663" s="57"/>
      <c r="F663" s="57" t="str">
        <f>IF(A663="","",IF(AND(A663=1,Schedule!pmtType=1),0,IF(Schedule!roundOpt,ROUND(Schedule!rate*H662,2),Schedule!rate*H662)))</f>
        <v/>
      </c>
      <c r="G663" s="57" t="str">
        <f t="shared" si="7"/>
        <v/>
      </c>
      <c r="H663" s="57" t="str">
        <f t="shared" si="8"/>
        <v/>
      </c>
    </row>
    <row r="664" ht="12.75" customHeight="1">
      <c r="A664" s="53" t="str">
        <f>IF(H663="","",IF(Schedule!roundOpt,IF(OR(A663&gt;=Schedule!nper,ROUND(H663,2)&lt;=0),"",A663+1),IF(OR(A663&gt;=Schedule!nper,H663&lt;=0),"",A663+1)))</f>
        <v/>
      </c>
      <c r="B664" s="54" t="str">
        <f>IF(A664="","",IF(Schedule!periods_per_year=26,IF(A664=1,Schedule!fpdate,B663+14),IF(Schedule!periods_per_year=52,IF(A664=1,Schedule!fpdate,B663+7),IF(Schedule!periods_per_year=24,IF(A664=1,Schedule!fpdate,IF(Schedule!fpdate=EOMONTH(Schedule!fpdate,0),IF(ISODD(A664),EOMONTH(EDATE(Schedule!fpdate,(A664-1)/2),0),EDATE(DATE(YEAR(Schedule!fpdate),MONTH(Schedule!fpdate)+1,15),(A664-1)/2)),IF(DAY(Schedule!fpdate)=15,IF(ISODD(A664),EDATE(Schedule!fpdate,(A664-1)/2),EOMONTH(EDATE(Schedule!fpdate,(A664-1)/2),0)),IF(DAY(Schedule!fpdate)&lt;=14,IF(ISODD(A664),EDATE(Schedule!fpdate,(A664-1)/2),EDATE(MIN(Schedule!fpdate+15,EOMONTH(Schedule!fpdate,0)),(A664-1)/2)),EDATE(IF(ISODD(A664),Schedule!fpdate,Schedule!fpdate-15),A664/2))))),IF(A664=1,Schedule!fpdate,EDATE(Schedule!fpdate,Schedule!months_per_period*(A664-1)))))))</f>
        <v/>
      </c>
      <c r="C664" s="55" t="str">
        <f>IF(A664="","",IF(Schedule!roundOpt,IF(OR(A664=Schedule!nper,Schedule!payment&gt;ROUND((1+Schedule!rate)*H663,2)),ROUND((1+Schedule!rate)*H663,2),Schedule!payment),IF(OR(A664=Schedule!nper,Schedule!payment&gt;(1+Schedule!rate)*H663),(1+Schedule!rate)*H663,Schedule!payment)))</f>
        <v/>
      </c>
      <c r="D664" s="58"/>
      <c r="E664" s="57"/>
      <c r="F664" s="57" t="str">
        <f>IF(A664="","",IF(AND(A664=1,Schedule!pmtType=1),0,IF(Schedule!roundOpt,ROUND(Schedule!rate*H663,2),Schedule!rate*H663)))</f>
        <v/>
      </c>
      <c r="G664" s="57" t="str">
        <f t="shared" si="7"/>
        <v/>
      </c>
      <c r="H664" s="57" t="str">
        <f t="shared" si="8"/>
        <v/>
      </c>
    </row>
    <row r="665" ht="12.75" customHeight="1">
      <c r="A665" s="53" t="str">
        <f>IF(H664="","",IF(Schedule!roundOpt,IF(OR(A664&gt;=Schedule!nper,ROUND(H664,2)&lt;=0),"",A664+1),IF(OR(A664&gt;=Schedule!nper,H664&lt;=0),"",A664+1)))</f>
        <v/>
      </c>
      <c r="B665" s="54" t="str">
        <f>IF(A665="","",IF(Schedule!periods_per_year=26,IF(A665=1,Schedule!fpdate,B664+14),IF(Schedule!periods_per_year=52,IF(A665=1,Schedule!fpdate,B664+7),IF(Schedule!periods_per_year=24,IF(A665=1,Schedule!fpdate,IF(Schedule!fpdate=EOMONTH(Schedule!fpdate,0),IF(ISODD(A665),EOMONTH(EDATE(Schedule!fpdate,(A665-1)/2),0),EDATE(DATE(YEAR(Schedule!fpdate),MONTH(Schedule!fpdate)+1,15),(A665-1)/2)),IF(DAY(Schedule!fpdate)=15,IF(ISODD(A665),EDATE(Schedule!fpdate,(A665-1)/2),EOMONTH(EDATE(Schedule!fpdate,(A665-1)/2),0)),IF(DAY(Schedule!fpdate)&lt;=14,IF(ISODD(A665),EDATE(Schedule!fpdate,(A665-1)/2),EDATE(MIN(Schedule!fpdate+15,EOMONTH(Schedule!fpdate,0)),(A665-1)/2)),EDATE(IF(ISODD(A665),Schedule!fpdate,Schedule!fpdate-15),A665/2))))),IF(A665=1,Schedule!fpdate,EDATE(Schedule!fpdate,Schedule!months_per_period*(A665-1)))))))</f>
        <v/>
      </c>
      <c r="C665" s="55" t="str">
        <f>IF(A665="","",IF(Schedule!roundOpt,IF(OR(A665=Schedule!nper,Schedule!payment&gt;ROUND((1+Schedule!rate)*H664,2)),ROUND((1+Schedule!rate)*H664,2),Schedule!payment),IF(OR(A665=Schedule!nper,Schedule!payment&gt;(1+Schedule!rate)*H664),(1+Schedule!rate)*H664,Schedule!payment)))</f>
        <v/>
      </c>
      <c r="D665" s="58"/>
      <c r="E665" s="57"/>
      <c r="F665" s="57" t="str">
        <f>IF(A665="","",IF(AND(A665=1,Schedule!pmtType=1),0,IF(Schedule!roundOpt,ROUND(Schedule!rate*H664,2),Schedule!rate*H664)))</f>
        <v/>
      </c>
      <c r="G665" s="57" t="str">
        <f t="shared" si="7"/>
        <v/>
      </c>
      <c r="H665" s="57" t="str">
        <f t="shared" si="8"/>
        <v/>
      </c>
    </row>
    <row r="666" ht="12.75" customHeight="1">
      <c r="A666" s="53" t="str">
        <f>IF(H665="","",IF(Schedule!roundOpt,IF(OR(A665&gt;=Schedule!nper,ROUND(H665,2)&lt;=0),"",A665+1),IF(OR(A665&gt;=Schedule!nper,H665&lt;=0),"",A665+1)))</f>
        <v/>
      </c>
      <c r="B666" s="54" t="str">
        <f>IF(A666="","",IF(Schedule!periods_per_year=26,IF(A666=1,Schedule!fpdate,B665+14),IF(Schedule!periods_per_year=52,IF(A666=1,Schedule!fpdate,B665+7),IF(Schedule!periods_per_year=24,IF(A666=1,Schedule!fpdate,IF(Schedule!fpdate=EOMONTH(Schedule!fpdate,0),IF(ISODD(A666),EOMONTH(EDATE(Schedule!fpdate,(A666-1)/2),0),EDATE(DATE(YEAR(Schedule!fpdate),MONTH(Schedule!fpdate)+1,15),(A666-1)/2)),IF(DAY(Schedule!fpdate)=15,IF(ISODD(A666),EDATE(Schedule!fpdate,(A666-1)/2),EOMONTH(EDATE(Schedule!fpdate,(A666-1)/2),0)),IF(DAY(Schedule!fpdate)&lt;=14,IF(ISODD(A666),EDATE(Schedule!fpdate,(A666-1)/2),EDATE(MIN(Schedule!fpdate+15,EOMONTH(Schedule!fpdate,0)),(A666-1)/2)),EDATE(IF(ISODD(A666),Schedule!fpdate,Schedule!fpdate-15),A666/2))))),IF(A666=1,Schedule!fpdate,EDATE(Schedule!fpdate,Schedule!months_per_period*(A666-1)))))))</f>
        <v/>
      </c>
      <c r="C666" s="55" t="str">
        <f>IF(A666="","",IF(Schedule!roundOpt,IF(OR(A666=Schedule!nper,Schedule!payment&gt;ROUND((1+Schedule!rate)*H665,2)),ROUND((1+Schedule!rate)*H665,2),Schedule!payment),IF(OR(A666=Schedule!nper,Schedule!payment&gt;(1+Schedule!rate)*H665),(1+Schedule!rate)*H665,Schedule!payment)))</f>
        <v/>
      </c>
      <c r="D666" s="58"/>
      <c r="E666" s="57"/>
      <c r="F666" s="57" t="str">
        <f>IF(A666="","",IF(AND(A666=1,Schedule!pmtType=1),0,IF(Schedule!roundOpt,ROUND(Schedule!rate*H665,2),Schedule!rate*H665)))</f>
        <v/>
      </c>
      <c r="G666" s="57" t="str">
        <f t="shared" si="7"/>
        <v/>
      </c>
      <c r="H666" s="57" t="str">
        <f t="shared" si="8"/>
        <v/>
      </c>
    </row>
    <row r="667" ht="12.75" customHeight="1">
      <c r="A667" s="53" t="str">
        <f>IF(H666="","",IF(Schedule!roundOpt,IF(OR(A666&gt;=Schedule!nper,ROUND(H666,2)&lt;=0),"",A666+1),IF(OR(A666&gt;=Schedule!nper,H666&lt;=0),"",A666+1)))</f>
        <v/>
      </c>
      <c r="B667" s="54" t="str">
        <f>IF(A667="","",IF(Schedule!periods_per_year=26,IF(A667=1,Schedule!fpdate,B666+14),IF(Schedule!periods_per_year=52,IF(A667=1,Schedule!fpdate,B666+7),IF(Schedule!periods_per_year=24,IF(A667=1,Schedule!fpdate,IF(Schedule!fpdate=EOMONTH(Schedule!fpdate,0),IF(ISODD(A667),EOMONTH(EDATE(Schedule!fpdate,(A667-1)/2),0),EDATE(DATE(YEAR(Schedule!fpdate),MONTH(Schedule!fpdate)+1,15),(A667-1)/2)),IF(DAY(Schedule!fpdate)=15,IF(ISODD(A667),EDATE(Schedule!fpdate,(A667-1)/2),EOMONTH(EDATE(Schedule!fpdate,(A667-1)/2),0)),IF(DAY(Schedule!fpdate)&lt;=14,IF(ISODD(A667),EDATE(Schedule!fpdate,(A667-1)/2),EDATE(MIN(Schedule!fpdate+15,EOMONTH(Schedule!fpdate,0)),(A667-1)/2)),EDATE(IF(ISODD(A667),Schedule!fpdate,Schedule!fpdate-15),A667/2))))),IF(A667=1,Schedule!fpdate,EDATE(Schedule!fpdate,Schedule!months_per_period*(A667-1)))))))</f>
        <v/>
      </c>
      <c r="C667" s="55" t="str">
        <f>IF(A667="","",IF(Schedule!roundOpt,IF(OR(A667=Schedule!nper,Schedule!payment&gt;ROUND((1+Schedule!rate)*H666,2)),ROUND((1+Schedule!rate)*H666,2),Schedule!payment),IF(OR(A667=Schedule!nper,Schedule!payment&gt;(1+Schedule!rate)*H666),(1+Schedule!rate)*H666,Schedule!payment)))</f>
        <v/>
      </c>
      <c r="D667" s="58"/>
      <c r="E667" s="57"/>
      <c r="F667" s="57" t="str">
        <f>IF(A667="","",IF(AND(A667=1,Schedule!pmtType=1),0,IF(Schedule!roundOpt,ROUND(Schedule!rate*H666,2),Schedule!rate*H666)))</f>
        <v/>
      </c>
      <c r="G667" s="57" t="str">
        <f t="shared" si="7"/>
        <v/>
      </c>
      <c r="H667" s="57" t="str">
        <f t="shared" si="8"/>
        <v/>
      </c>
    </row>
    <row r="668" ht="12.75" customHeight="1">
      <c r="A668" s="53" t="str">
        <f>IF(H667="","",IF(Schedule!roundOpt,IF(OR(A667&gt;=Schedule!nper,ROUND(H667,2)&lt;=0),"",A667+1),IF(OR(A667&gt;=Schedule!nper,H667&lt;=0),"",A667+1)))</f>
        <v/>
      </c>
      <c r="B668" s="54" t="str">
        <f>IF(A668="","",IF(Schedule!periods_per_year=26,IF(A668=1,Schedule!fpdate,B667+14),IF(Schedule!periods_per_year=52,IF(A668=1,Schedule!fpdate,B667+7),IF(Schedule!periods_per_year=24,IF(A668=1,Schedule!fpdate,IF(Schedule!fpdate=EOMONTH(Schedule!fpdate,0),IF(ISODD(A668),EOMONTH(EDATE(Schedule!fpdate,(A668-1)/2),0),EDATE(DATE(YEAR(Schedule!fpdate),MONTH(Schedule!fpdate)+1,15),(A668-1)/2)),IF(DAY(Schedule!fpdate)=15,IF(ISODD(A668),EDATE(Schedule!fpdate,(A668-1)/2),EOMONTH(EDATE(Schedule!fpdate,(A668-1)/2),0)),IF(DAY(Schedule!fpdate)&lt;=14,IF(ISODD(A668),EDATE(Schedule!fpdate,(A668-1)/2),EDATE(MIN(Schedule!fpdate+15,EOMONTH(Schedule!fpdate,0)),(A668-1)/2)),EDATE(IF(ISODD(A668),Schedule!fpdate,Schedule!fpdate-15),A668/2))))),IF(A668=1,Schedule!fpdate,EDATE(Schedule!fpdate,Schedule!months_per_period*(A668-1)))))))</f>
        <v/>
      </c>
      <c r="C668" s="55" t="str">
        <f>IF(A668="","",IF(Schedule!roundOpt,IF(OR(A668=Schedule!nper,Schedule!payment&gt;ROUND((1+Schedule!rate)*H667,2)),ROUND((1+Schedule!rate)*H667,2),Schedule!payment),IF(OR(A668=Schedule!nper,Schedule!payment&gt;(1+Schedule!rate)*H667),(1+Schedule!rate)*H667,Schedule!payment)))</f>
        <v/>
      </c>
      <c r="D668" s="58"/>
      <c r="E668" s="57"/>
      <c r="F668" s="57" t="str">
        <f>IF(A668="","",IF(AND(A668=1,Schedule!pmtType=1),0,IF(Schedule!roundOpt,ROUND(Schedule!rate*H667,2),Schedule!rate*H667)))</f>
        <v/>
      </c>
      <c r="G668" s="57" t="str">
        <f t="shared" si="7"/>
        <v/>
      </c>
      <c r="H668" s="57" t="str">
        <f t="shared" si="8"/>
        <v/>
      </c>
    </row>
    <row r="669" ht="12.75" customHeight="1">
      <c r="A669" s="53" t="str">
        <f>IF(H668="","",IF(Schedule!roundOpt,IF(OR(A668&gt;=Schedule!nper,ROUND(H668,2)&lt;=0),"",A668+1),IF(OR(A668&gt;=Schedule!nper,H668&lt;=0),"",A668+1)))</f>
        <v/>
      </c>
      <c r="B669" s="54" t="str">
        <f>IF(A669="","",IF(Schedule!periods_per_year=26,IF(A669=1,Schedule!fpdate,B668+14),IF(Schedule!periods_per_year=52,IF(A669=1,Schedule!fpdate,B668+7),IF(Schedule!periods_per_year=24,IF(A669=1,Schedule!fpdate,IF(Schedule!fpdate=EOMONTH(Schedule!fpdate,0),IF(ISODD(A669),EOMONTH(EDATE(Schedule!fpdate,(A669-1)/2),0),EDATE(DATE(YEAR(Schedule!fpdate),MONTH(Schedule!fpdate)+1,15),(A669-1)/2)),IF(DAY(Schedule!fpdate)=15,IF(ISODD(A669),EDATE(Schedule!fpdate,(A669-1)/2),EOMONTH(EDATE(Schedule!fpdate,(A669-1)/2),0)),IF(DAY(Schedule!fpdate)&lt;=14,IF(ISODD(A669),EDATE(Schedule!fpdate,(A669-1)/2),EDATE(MIN(Schedule!fpdate+15,EOMONTH(Schedule!fpdate,0)),(A669-1)/2)),EDATE(IF(ISODD(A669),Schedule!fpdate,Schedule!fpdate-15),A669/2))))),IF(A669=1,Schedule!fpdate,EDATE(Schedule!fpdate,Schedule!months_per_period*(A669-1)))))))</f>
        <v/>
      </c>
      <c r="C669" s="55" t="str">
        <f>IF(A669="","",IF(Schedule!roundOpt,IF(OR(A669=Schedule!nper,Schedule!payment&gt;ROUND((1+Schedule!rate)*H668,2)),ROUND((1+Schedule!rate)*H668,2),Schedule!payment),IF(OR(A669=Schedule!nper,Schedule!payment&gt;(1+Schedule!rate)*H668),(1+Schedule!rate)*H668,Schedule!payment)))</f>
        <v/>
      </c>
      <c r="D669" s="58"/>
      <c r="E669" s="57"/>
      <c r="F669" s="57" t="str">
        <f>IF(A669="","",IF(AND(A669=1,Schedule!pmtType=1),0,IF(Schedule!roundOpt,ROUND(Schedule!rate*H668,2),Schedule!rate*H668)))</f>
        <v/>
      </c>
      <c r="G669" s="57" t="str">
        <f t="shared" si="7"/>
        <v/>
      </c>
      <c r="H669" s="57" t="str">
        <f t="shared" si="8"/>
        <v/>
      </c>
    </row>
    <row r="670" ht="12.75" customHeight="1">
      <c r="A670" s="53" t="str">
        <f>IF(H669="","",IF(Schedule!roundOpt,IF(OR(A669&gt;=Schedule!nper,ROUND(H669,2)&lt;=0),"",A669+1),IF(OR(A669&gt;=Schedule!nper,H669&lt;=0),"",A669+1)))</f>
        <v/>
      </c>
      <c r="B670" s="54" t="str">
        <f>IF(A670="","",IF(Schedule!periods_per_year=26,IF(A670=1,Schedule!fpdate,B669+14),IF(Schedule!periods_per_year=52,IF(A670=1,Schedule!fpdate,B669+7),IF(Schedule!periods_per_year=24,IF(A670=1,Schedule!fpdate,IF(Schedule!fpdate=EOMONTH(Schedule!fpdate,0),IF(ISODD(A670),EOMONTH(EDATE(Schedule!fpdate,(A670-1)/2),0),EDATE(DATE(YEAR(Schedule!fpdate),MONTH(Schedule!fpdate)+1,15),(A670-1)/2)),IF(DAY(Schedule!fpdate)=15,IF(ISODD(A670),EDATE(Schedule!fpdate,(A670-1)/2),EOMONTH(EDATE(Schedule!fpdate,(A670-1)/2),0)),IF(DAY(Schedule!fpdate)&lt;=14,IF(ISODD(A670),EDATE(Schedule!fpdate,(A670-1)/2),EDATE(MIN(Schedule!fpdate+15,EOMONTH(Schedule!fpdate,0)),(A670-1)/2)),EDATE(IF(ISODD(A670),Schedule!fpdate,Schedule!fpdate-15),A670/2))))),IF(A670=1,Schedule!fpdate,EDATE(Schedule!fpdate,Schedule!months_per_period*(A670-1)))))))</f>
        <v/>
      </c>
      <c r="C670" s="55" t="str">
        <f>IF(A670="","",IF(Schedule!roundOpt,IF(OR(A670=Schedule!nper,Schedule!payment&gt;ROUND((1+Schedule!rate)*H669,2)),ROUND((1+Schedule!rate)*H669,2),Schedule!payment),IF(OR(A670=Schedule!nper,Schedule!payment&gt;(1+Schedule!rate)*H669),(1+Schedule!rate)*H669,Schedule!payment)))</f>
        <v/>
      </c>
      <c r="D670" s="58"/>
      <c r="E670" s="57"/>
      <c r="F670" s="57" t="str">
        <f>IF(A670="","",IF(AND(A670=1,Schedule!pmtType=1),0,IF(Schedule!roundOpt,ROUND(Schedule!rate*H669,2),Schedule!rate*H669)))</f>
        <v/>
      </c>
      <c r="G670" s="57" t="str">
        <f t="shared" si="7"/>
        <v/>
      </c>
      <c r="H670" s="57" t="str">
        <f t="shared" si="8"/>
        <v/>
      </c>
    </row>
    <row r="671" ht="12.75" customHeight="1">
      <c r="A671" s="53" t="str">
        <f>IF(H670="","",IF(Schedule!roundOpt,IF(OR(A670&gt;=Schedule!nper,ROUND(H670,2)&lt;=0),"",A670+1),IF(OR(A670&gt;=Schedule!nper,H670&lt;=0),"",A670+1)))</f>
        <v/>
      </c>
      <c r="B671" s="54" t="str">
        <f>IF(A671="","",IF(Schedule!periods_per_year=26,IF(A671=1,Schedule!fpdate,B670+14),IF(Schedule!periods_per_year=52,IF(A671=1,Schedule!fpdate,B670+7),IF(Schedule!periods_per_year=24,IF(A671=1,Schedule!fpdate,IF(Schedule!fpdate=EOMONTH(Schedule!fpdate,0),IF(ISODD(A671),EOMONTH(EDATE(Schedule!fpdate,(A671-1)/2),0),EDATE(DATE(YEAR(Schedule!fpdate),MONTH(Schedule!fpdate)+1,15),(A671-1)/2)),IF(DAY(Schedule!fpdate)=15,IF(ISODD(A671),EDATE(Schedule!fpdate,(A671-1)/2),EOMONTH(EDATE(Schedule!fpdate,(A671-1)/2),0)),IF(DAY(Schedule!fpdate)&lt;=14,IF(ISODD(A671),EDATE(Schedule!fpdate,(A671-1)/2),EDATE(MIN(Schedule!fpdate+15,EOMONTH(Schedule!fpdate,0)),(A671-1)/2)),EDATE(IF(ISODD(A671),Schedule!fpdate,Schedule!fpdate-15),A671/2))))),IF(A671=1,Schedule!fpdate,EDATE(Schedule!fpdate,Schedule!months_per_period*(A671-1)))))))</f>
        <v/>
      </c>
      <c r="C671" s="55" t="str">
        <f>IF(A671="","",IF(Schedule!roundOpt,IF(OR(A671=Schedule!nper,Schedule!payment&gt;ROUND((1+Schedule!rate)*H670,2)),ROUND((1+Schedule!rate)*H670,2),Schedule!payment),IF(OR(A671=Schedule!nper,Schedule!payment&gt;(1+Schedule!rate)*H670),(1+Schedule!rate)*H670,Schedule!payment)))</f>
        <v/>
      </c>
      <c r="D671" s="58"/>
      <c r="E671" s="57"/>
      <c r="F671" s="57" t="str">
        <f>IF(A671="","",IF(AND(A671=1,Schedule!pmtType=1),0,IF(Schedule!roundOpt,ROUND(Schedule!rate*H670,2),Schedule!rate*H670)))</f>
        <v/>
      </c>
      <c r="G671" s="57" t="str">
        <f t="shared" si="7"/>
        <v/>
      </c>
      <c r="H671" s="57" t="str">
        <f t="shared" si="8"/>
        <v/>
      </c>
    </row>
    <row r="672" ht="12.75" customHeight="1">
      <c r="A672" s="53" t="str">
        <f>IF(H671="","",IF(Schedule!roundOpt,IF(OR(A671&gt;=Schedule!nper,ROUND(H671,2)&lt;=0),"",A671+1),IF(OR(A671&gt;=Schedule!nper,H671&lt;=0),"",A671+1)))</f>
        <v/>
      </c>
      <c r="B672" s="54" t="str">
        <f>IF(A672="","",IF(Schedule!periods_per_year=26,IF(A672=1,Schedule!fpdate,B671+14),IF(Schedule!periods_per_year=52,IF(A672=1,Schedule!fpdate,B671+7),IF(Schedule!periods_per_year=24,IF(A672=1,Schedule!fpdate,IF(Schedule!fpdate=EOMONTH(Schedule!fpdate,0),IF(ISODD(A672),EOMONTH(EDATE(Schedule!fpdate,(A672-1)/2),0),EDATE(DATE(YEAR(Schedule!fpdate),MONTH(Schedule!fpdate)+1,15),(A672-1)/2)),IF(DAY(Schedule!fpdate)=15,IF(ISODD(A672),EDATE(Schedule!fpdate,(A672-1)/2),EOMONTH(EDATE(Schedule!fpdate,(A672-1)/2),0)),IF(DAY(Schedule!fpdate)&lt;=14,IF(ISODD(A672),EDATE(Schedule!fpdate,(A672-1)/2),EDATE(MIN(Schedule!fpdate+15,EOMONTH(Schedule!fpdate,0)),(A672-1)/2)),EDATE(IF(ISODD(A672),Schedule!fpdate,Schedule!fpdate-15),A672/2))))),IF(A672=1,Schedule!fpdate,EDATE(Schedule!fpdate,Schedule!months_per_period*(A672-1)))))))</f>
        <v/>
      </c>
      <c r="C672" s="55" t="str">
        <f>IF(A672="","",IF(Schedule!roundOpt,IF(OR(A672=Schedule!nper,Schedule!payment&gt;ROUND((1+Schedule!rate)*H671,2)),ROUND((1+Schedule!rate)*H671,2),Schedule!payment),IF(OR(A672=Schedule!nper,Schedule!payment&gt;(1+Schedule!rate)*H671),(1+Schedule!rate)*H671,Schedule!payment)))</f>
        <v/>
      </c>
      <c r="D672" s="58"/>
      <c r="E672" s="57"/>
      <c r="F672" s="57" t="str">
        <f>IF(A672="","",IF(AND(A672=1,Schedule!pmtType=1),0,IF(Schedule!roundOpt,ROUND(Schedule!rate*H671,2),Schedule!rate*H671)))</f>
        <v/>
      </c>
      <c r="G672" s="57" t="str">
        <f t="shared" si="7"/>
        <v/>
      </c>
      <c r="H672" s="57" t="str">
        <f t="shared" si="8"/>
        <v/>
      </c>
    </row>
    <row r="673" ht="12.75" customHeight="1">
      <c r="A673" s="53" t="str">
        <f>IF(H672="","",IF(Schedule!roundOpt,IF(OR(A672&gt;=Schedule!nper,ROUND(H672,2)&lt;=0),"",A672+1),IF(OR(A672&gt;=Schedule!nper,H672&lt;=0),"",A672+1)))</f>
        <v/>
      </c>
      <c r="B673" s="54" t="str">
        <f>IF(A673="","",IF(Schedule!periods_per_year=26,IF(A673=1,Schedule!fpdate,B672+14),IF(Schedule!periods_per_year=52,IF(A673=1,Schedule!fpdate,B672+7),IF(Schedule!periods_per_year=24,IF(A673=1,Schedule!fpdate,IF(Schedule!fpdate=EOMONTH(Schedule!fpdate,0),IF(ISODD(A673),EOMONTH(EDATE(Schedule!fpdate,(A673-1)/2),0),EDATE(DATE(YEAR(Schedule!fpdate),MONTH(Schedule!fpdate)+1,15),(A673-1)/2)),IF(DAY(Schedule!fpdate)=15,IF(ISODD(A673),EDATE(Schedule!fpdate,(A673-1)/2),EOMONTH(EDATE(Schedule!fpdate,(A673-1)/2),0)),IF(DAY(Schedule!fpdate)&lt;=14,IF(ISODD(A673),EDATE(Schedule!fpdate,(A673-1)/2),EDATE(MIN(Schedule!fpdate+15,EOMONTH(Schedule!fpdate,0)),(A673-1)/2)),EDATE(IF(ISODD(A673),Schedule!fpdate,Schedule!fpdate-15),A673/2))))),IF(A673=1,Schedule!fpdate,EDATE(Schedule!fpdate,Schedule!months_per_period*(A673-1)))))))</f>
        <v/>
      </c>
      <c r="C673" s="55" t="str">
        <f>IF(A673="","",IF(Schedule!roundOpt,IF(OR(A673=Schedule!nper,Schedule!payment&gt;ROUND((1+Schedule!rate)*H672,2)),ROUND((1+Schedule!rate)*H672,2),Schedule!payment),IF(OR(A673=Schedule!nper,Schedule!payment&gt;(1+Schedule!rate)*H672),(1+Schedule!rate)*H672,Schedule!payment)))</f>
        <v/>
      </c>
      <c r="D673" s="58"/>
      <c r="E673" s="57"/>
      <c r="F673" s="57" t="str">
        <f>IF(A673="","",IF(AND(A673=1,Schedule!pmtType=1),0,IF(Schedule!roundOpt,ROUND(Schedule!rate*H672,2),Schedule!rate*H672)))</f>
        <v/>
      </c>
      <c r="G673" s="57" t="str">
        <f t="shared" si="7"/>
        <v/>
      </c>
      <c r="H673" s="57" t="str">
        <f t="shared" si="8"/>
        <v/>
      </c>
    </row>
    <row r="674" ht="12.75" customHeight="1">
      <c r="A674" s="53" t="str">
        <f>IF(H673="","",IF(Schedule!roundOpt,IF(OR(A673&gt;=Schedule!nper,ROUND(H673,2)&lt;=0),"",A673+1),IF(OR(A673&gt;=Schedule!nper,H673&lt;=0),"",A673+1)))</f>
        <v/>
      </c>
      <c r="B674" s="54" t="str">
        <f>IF(A674="","",IF(Schedule!periods_per_year=26,IF(A674=1,Schedule!fpdate,B673+14),IF(Schedule!periods_per_year=52,IF(A674=1,Schedule!fpdate,B673+7),IF(Schedule!periods_per_year=24,IF(A674=1,Schedule!fpdate,IF(Schedule!fpdate=EOMONTH(Schedule!fpdate,0),IF(ISODD(A674),EOMONTH(EDATE(Schedule!fpdate,(A674-1)/2),0),EDATE(DATE(YEAR(Schedule!fpdate),MONTH(Schedule!fpdate)+1,15),(A674-1)/2)),IF(DAY(Schedule!fpdate)=15,IF(ISODD(A674),EDATE(Schedule!fpdate,(A674-1)/2),EOMONTH(EDATE(Schedule!fpdate,(A674-1)/2),0)),IF(DAY(Schedule!fpdate)&lt;=14,IF(ISODD(A674),EDATE(Schedule!fpdate,(A674-1)/2),EDATE(MIN(Schedule!fpdate+15,EOMONTH(Schedule!fpdate,0)),(A674-1)/2)),EDATE(IF(ISODD(A674),Schedule!fpdate,Schedule!fpdate-15),A674/2))))),IF(A674=1,Schedule!fpdate,EDATE(Schedule!fpdate,Schedule!months_per_period*(A674-1)))))))</f>
        <v/>
      </c>
      <c r="C674" s="55" t="str">
        <f>IF(A674="","",IF(Schedule!roundOpt,IF(OR(A674=Schedule!nper,Schedule!payment&gt;ROUND((1+Schedule!rate)*H673,2)),ROUND((1+Schedule!rate)*H673,2),Schedule!payment),IF(OR(A674=Schedule!nper,Schedule!payment&gt;(1+Schedule!rate)*H673),(1+Schedule!rate)*H673,Schedule!payment)))</f>
        <v/>
      </c>
      <c r="D674" s="58"/>
      <c r="E674" s="57"/>
      <c r="F674" s="57" t="str">
        <f>IF(A674="","",IF(AND(A674=1,Schedule!pmtType=1),0,IF(Schedule!roundOpt,ROUND(Schedule!rate*H673,2),Schedule!rate*H673)))</f>
        <v/>
      </c>
      <c r="G674" s="57" t="str">
        <f t="shared" si="7"/>
        <v/>
      </c>
      <c r="H674" s="57" t="str">
        <f t="shared" si="8"/>
        <v/>
      </c>
    </row>
    <row r="675" ht="12.75" customHeight="1">
      <c r="A675" s="53" t="str">
        <f>IF(H674="","",IF(Schedule!roundOpt,IF(OR(A674&gt;=Schedule!nper,ROUND(H674,2)&lt;=0),"",A674+1),IF(OR(A674&gt;=Schedule!nper,H674&lt;=0),"",A674+1)))</f>
        <v/>
      </c>
      <c r="B675" s="54" t="str">
        <f>IF(A675="","",IF(Schedule!periods_per_year=26,IF(A675=1,Schedule!fpdate,B674+14),IF(Schedule!periods_per_year=52,IF(A675=1,Schedule!fpdate,B674+7),IF(Schedule!periods_per_year=24,IF(A675=1,Schedule!fpdate,IF(Schedule!fpdate=EOMONTH(Schedule!fpdate,0),IF(ISODD(A675),EOMONTH(EDATE(Schedule!fpdate,(A675-1)/2),0),EDATE(DATE(YEAR(Schedule!fpdate),MONTH(Schedule!fpdate)+1,15),(A675-1)/2)),IF(DAY(Schedule!fpdate)=15,IF(ISODD(A675),EDATE(Schedule!fpdate,(A675-1)/2),EOMONTH(EDATE(Schedule!fpdate,(A675-1)/2),0)),IF(DAY(Schedule!fpdate)&lt;=14,IF(ISODD(A675),EDATE(Schedule!fpdate,(A675-1)/2),EDATE(MIN(Schedule!fpdate+15,EOMONTH(Schedule!fpdate,0)),(A675-1)/2)),EDATE(IF(ISODD(A675),Schedule!fpdate,Schedule!fpdate-15),A675/2))))),IF(A675=1,Schedule!fpdate,EDATE(Schedule!fpdate,Schedule!months_per_period*(A675-1)))))))</f>
        <v/>
      </c>
      <c r="C675" s="55" t="str">
        <f>IF(A675="","",IF(Schedule!roundOpt,IF(OR(A675=Schedule!nper,Schedule!payment&gt;ROUND((1+Schedule!rate)*H674,2)),ROUND((1+Schedule!rate)*H674,2),Schedule!payment),IF(OR(A675=Schedule!nper,Schedule!payment&gt;(1+Schedule!rate)*H674),(1+Schedule!rate)*H674,Schedule!payment)))</f>
        <v/>
      </c>
      <c r="D675" s="58"/>
      <c r="E675" s="57"/>
      <c r="F675" s="57" t="str">
        <f>IF(A675="","",IF(AND(A675=1,Schedule!pmtType=1),0,IF(Schedule!roundOpt,ROUND(Schedule!rate*H674,2),Schedule!rate*H674)))</f>
        <v/>
      </c>
      <c r="G675" s="57" t="str">
        <f t="shared" si="7"/>
        <v/>
      </c>
      <c r="H675" s="57" t="str">
        <f t="shared" si="8"/>
        <v/>
      </c>
    </row>
    <row r="676" ht="12.75" customHeight="1">
      <c r="A676" s="53" t="str">
        <f>IF(H675="","",IF(Schedule!roundOpt,IF(OR(A675&gt;=Schedule!nper,ROUND(H675,2)&lt;=0),"",A675+1),IF(OR(A675&gt;=Schedule!nper,H675&lt;=0),"",A675+1)))</f>
        <v/>
      </c>
      <c r="B676" s="54" t="str">
        <f>IF(A676="","",IF(Schedule!periods_per_year=26,IF(A676=1,Schedule!fpdate,B675+14),IF(Schedule!periods_per_year=52,IF(A676=1,Schedule!fpdate,B675+7),IF(Schedule!periods_per_year=24,IF(A676=1,Schedule!fpdate,IF(Schedule!fpdate=EOMONTH(Schedule!fpdate,0),IF(ISODD(A676),EOMONTH(EDATE(Schedule!fpdate,(A676-1)/2),0),EDATE(DATE(YEAR(Schedule!fpdate),MONTH(Schedule!fpdate)+1,15),(A676-1)/2)),IF(DAY(Schedule!fpdate)=15,IF(ISODD(A676),EDATE(Schedule!fpdate,(A676-1)/2),EOMONTH(EDATE(Schedule!fpdate,(A676-1)/2),0)),IF(DAY(Schedule!fpdate)&lt;=14,IF(ISODD(A676),EDATE(Schedule!fpdate,(A676-1)/2),EDATE(MIN(Schedule!fpdate+15,EOMONTH(Schedule!fpdate,0)),(A676-1)/2)),EDATE(IF(ISODD(A676),Schedule!fpdate,Schedule!fpdate-15),A676/2))))),IF(A676=1,Schedule!fpdate,EDATE(Schedule!fpdate,Schedule!months_per_period*(A676-1)))))))</f>
        <v/>
      </c>
      <c r="C676" s="55" t="str">
        <f>IF(A676="","",IF(Schedule!roundOpt,IF(OR(A676=Schedule!nper,Schedule!payment&gt;ROUND((1+Schedule!rate)*H675,2)),ROUND((1+Schedule!rate)*H675,2),Schedule!payment),IF(OR(A676=Schedule!nper,Schedule!payment&gt;(1+Schedule!rate)*H675),(1+Schedule!rate)*H675,Schedule!payment)))</f>
        <v/>
      </c>
      <c r="D676" s="58"/>
      <c r="E676" s="57"/>
      <c r="F676" s="57" t="str">
        <f>IF(A676="","",IF(AND(A676=1,Schedule!pmtType=1),0,IF(Schedule!roundOpt,ROUND(Schedule!rate*H675,2),Schedule!rate*H675)))</f>
        <v/>
      </c>
      <c r="G676" s="57" t="str">
        <f t="shared" si="7"/>
        <v/>
      </c>
      <c r="H676" s="57" t="str">
        <f t="shared" si="8"/>
        <v/>
      </c>
    </row>
    <row r="677" ht="12.75" customHeight="1">
      <c r="A677" s="53" t="str">
        <f>IF(H676="","",IF(Schedule!roundOpt,IF(OR(A676&gt;=Schedule!nper,ROUND(H676,2)&lt;=0),"",A676+1),IF(OR(A676&gt;=Schedule!nper,H676&lt;=0),"",A676+1)))</f>
        <v/>
      </c>
      <c r="B677" s="54" t="str">
        <f>IF(A677="","",IF(Schedule!periods_per_year=26,IF(A677=1,Schedule!fpdate,B676+14),IF(Schedule!periods_per_year=52,IF(A677=1,Schedule!fpdate,B676+7),IF(Schedule!periods_per_year=24,IF(A677=1,Schedule!fpdate,IF(Schedule!fpdate=EOMONTH(Schedule!fpdate,0),IF(ISODD(A677),EOMONTH(EDATE(Schedule!fpdate,(A677-1)/2),0),EDATE(DATE(YEAR(Schedule!fpdate),MONTH(Schedule!fpdate)+1,15),(A677-1)/2)),IF(DAY(Schedule!fpdate)=15,IF(ISODD(A677),EDATE(Schedule!fpdate,(A677-1)/2),EOMONTH(EDATE(Schedule!fpdate,(A677-1)/2),0)),IF(DAY(Schedule!fpdate)&lt;=14,IF(ISODD(A677),EDATE(Schedule!fpdate,(A677-1)/2),EDATE(MIN(Schedule!fpdate+15,EOMONTH(Schedule!fpdate,0)),(A677-1)/2)),EDATE(IF(ISODD(A677),Schedule!fpdate,Schedule!fpdate-15),A677/2))))),IF(A677=1,Schedule!fpdate,EDATE(Schedule!fpdate,Schedule!months_per_period*(A677-1)))))))</f>
        <v/>
      </c>
      <c r="C677" s="55" t="str">
        <f>IF(A677="","",IF(Schedule!roundOpt,IF(OR(A677=Schedule!nper,Schedule!payment&gt;ROUND((1+Schedule!rate)*H676,2)),ROUND((1+Schedule!rate)*H676,2),Schedule!payment),IF(OR(A677=Schedule!nper,Schedule!payment&gt;(1+Schedule!rate)*H676),(1+Schedule!rate)*H676,Schedule!payment)))</f>
        <v/>
      </c>
      <c r="D677" s="58"/>
      <c r="E677" s="57"/>
      <c r="F677" s="57" t="str">
        <f>IF(A677="","",IF(AND(A677=1,Schedule!pmtType=1),0,IF(Schedule!roundOpt,ROUND(Schedule!rate*H676,2),Schedule!rate*H676)))</f>
        <v/>
      </c>
      <c r="G677" s="57" t="str">
        <f t="shared" si="7"/>
        <v/>
      </c>
      <c r="H677" s="57" t="str">
        <f t="shared" si="8"/>
        <v/>
      </c>
    </row>
    <row r="678" ht="12.75" customHeight="1">
      <c r="A678" s="53" t="str">
        <f>IF(H677="","",IF(Schedule!roundOpt,IF(OR(A677&gt;=Schedule!nper,ROUND(H677,2)&lt;=0),"",A677+1),IF(OR(A677&gt;=Schedule!nper,H677&lt;=0),"",A677+1)))</f>
        <v/>
      </c>
      <c r="B678" s="54" t="str">
        <f>IF(A678="","",IF(Schedule!periods_per_year=26,IF(A678=1,Schedule!fpdate,B677+14),IF(Schedule!periods_per_year=52,IF(A678=1,Schedule!fpdate,B677+7),IF(Schedule!periods_per_year=24,IF(A678=1,Schedule!fpdate,IF(Schedule!fpdate=EOMONTH(Schedule!fpdate,0),IF(ISODD(A678),EOMONTH(EDATE(Schedule!fpdate,(A678-1)/2),0),EDATE(DATE(YEAR(Schedule!fpdate),MONTH(Schedule!fpdate)+1,15),(A678-1)/2)),IF(DAY(Schedule!fpdate)=15,IF(ISODD(A678),EDATE(Schedule!fpdate,(A678-1)/2),EOMONTH(EDATE(Schedule!fpdate,(A678-1)/2),0)),IF(DAY(Schedule!fpdate)&lt;=14,IF(ISODD(A678),EDATE(Schedule!fpdate,(A678-1)/2),EDATE(MIN(Schedule!fpdate+15,EOMONTH(Schedule!fpdate,0)),(A678-1)/2)),EDATE(IF(ISODD(A678),Schedule!fpdate,Schedule!fpdate-15),A678/2))))),IF(A678=1,Schedule!fpdate,EDATE(Schedule!fpdate,Schedule!months_per_period*(A678-1)))))))</f>
        <v/>
      </c>
      <c r="C678" s="55" t="str">
        <f>IF(A678="","",IF(Schedule!roundOpt,IF(OR(A678=Schedule!nper,Schedule!payment&gt;ROUND((1+Schedule!rate)*H677,2)),ROUND((1+Schedule!rate)*H677,2),Schedule!payment),IF(OR(A678=Schedule!nper,Schedule!payment&gt;(1+Schedule!rate)*H677),(1+Schedule!rate)*H677,Schedule!payment)))</f>
        <v/>
      </c>
      <c r="D678" s="58"/>
      <c r="E678" s="57"/>
      <c r="F678" s="57" t="str">
        <f>IF(A678="","",IF(AND(A678=1,Schedule!pmtType=1),0,IF(Schedule!roundOpt,ROUND(Schedule!rate*H677,2),Schedule!rate*H677)))</f>
        <v/>
      </c>
      <c r="G678" s="57" t="str">
        <f t="shared" si="7"/>
        <v/>
      </c>
      <c r="H678" s="57" t="str">
        <f t="shared" si="8"/>
        <v/>
      </c>
    </row>
    <row r="679" ht="12.75" customHeight="1">
      <c r="A679" s="53" t="str">
        <f>IF(H678="","",IF(Schedule!roundOpt,IF(OR(A678&gt;=Schedule!nper,ROUND(H678,2)&lt;=0),"",A678+1),IF(OR(A678&gt;=Schedule!nper,H678&lt;=0),"",A678+1)))</f>
        <v/>
      </c>
      <c r="B679" s="54" t="str">
        <f>IF(A679="","",IF(Schedule!periods_per_year=26,IF(A679=1,Schedule!fpdate,B678+14),IF(Schedule!periods_per_year=52,IF(A679=1,Schedule!fpdate,B678+7),IF(Schedule!periods_per_year=24,IF(A679=1,Schedule!fpdate,IF(Schedule!fpdate=EOMONTH(Schedule!fpdate,0),IF(ISODD(A679),EOMONTH(EDATE(Schedule!fpdate,(A679-1)/2),0),EDATE(DATE(YEAR(Schedule!fpdate),MONTH(Schedule!fpdate)+1,15),(A679-1)/2)),IF(DAY(Schedule!fpdate)=15,IF(ISODD(A679),EDATE(Schedule!fpdate,(A679-1)/2),EOMONTH(EDATE(Schedule!fpdate,(A679-1)/2),0)),IF(DAY(Schedule!fpdate)&lt;=14,IF(ISODD(A679),EDATE(Schedule!fpdate,(A679-1)/2),EDATE(MIN(Schedule!fpdate+15,EOMONTH(Schedule!fpdate,0)),(A679-1)/2)),EDATE(IF(ISODD(A679),Schedule!fpdate,Schedule!fpdate-15),A679/2))))),IF(A679=1,Schedule!fpdate,EDATE(Schedule!fpdate,Schedule!months_per_period*(A679-1)))))))</f>
        <v/>
      </c>
      <c r="C679" s="55" t="str">
        <f>IF(A679="","",IF(Schedule!roundOpt,IF(OR(A679=Schedule!nper,Schedule!payment&gt;ROUND((1+Schedule!rate)*H678,2)),ROUND((1+Schedule!rate)*H678,2),Schedule!payment),IF(OR(A679=Schedule!nper,Schedule!payment&gt;(1+Schedule!rate)*H678),(1+Schedule!rate)*H678,Schedule!payment)))</f>
        <v/>
      </c>
      <c r="D679" s="58"/>
      <c r="E679" s="57"/>
      <c r="F679" s="57" t="str">
        <f>IF(A679="","",IF(AND(A679=1,Schedule!pmtType=1),0,IF(Schedule!roundOpt,ROUND(Schedule!rate*H678,2),Schedule!rate*H678)))</f>
        <v/>
      </c>
      <c r="G679" s="57" t="str">
        <f t="shared" si="7"/>
        <v/>
      </c>
      <c r="H679" s="57" t="str">
        <f t="shared" si="8"/>
        <v/>
      </c>
    </row>
    <row r="680" ht="12.75" customHeight="1">
      <c r="A680" s="53" t="str">
        <f>IF(H679="","",IF(Schedule!roundOpt,IF(OR(A679&gt;=Schedule!nper,ROUND(H679,2)&lt;=0),"",A679+1),IF(OR(A679&gt;=Schedule!nper,H679&lt;=0),"",A679+1)))</f>
        <v/>
      </c>
      <c r="B680" s="54" t="str">
        <f>IF(A680="","",IF(Schedule!periods_per_year=26,IF(A680=1,Schedule!fpdate,B679+14),IF(Schedule!periods_per_year=52,IF(A680=1,Schedule!fpdate,B679+7),IF(Schedule!periods_per_year=24,IF(A680=1,Schedule!fpdate,IF(Schedule!fpdate=EOMONTH(Schedule!fpdate,0),IF(ISODD(A680),EOMONTH(EDATE(Schedule!fpdate,(A680-1)/2),0),EDATE(DATE(YEAR(Schedule!fpdate),MONTH(Schedule!fpdate)+1,15),(A680-1)/2)),IF(DAY(Schedule!fpdate)=15,IF(ISODD(A680),EDATE(Schedule!fpdate,(A680-1)/2),EOMONTH(EDATE(Schedule!fpdate,(A680-1)/2),0)),IF(DAY(Schedule!fpdate)&lt;=14,IF(ISODD(A680),EDATE(Schedule!fpdate,(A680-1)/2),EDATE(MIN(Schedule!fpdate+15,EOMONTH(Schedule!fpdate,0)),(A680-1)/2)),EDATE(IF(ISODD(A680),Schedule!fpdate,Schedule!fpdate-15),A680/2))))),IF(A680=1,Schedule!fpdate,EDATE(Schedule!fpdate,Schedule!months_per_period*(A680-1)))))))</f>
        <v/>
      </c>
      <c r="C680" s="55" t="str">
        <f>IF(A680="","",IF(Schedule!roundOpt,IF(OR(A680=Schedule!nper,Schedule!payment&gt;ROUND((1+Schedule!rate)*H679,2)),ROUND((1+Schedule!rate)*H679,2),Schedule!payment),IF(OR(A680=Schedule!nper,Schedule!payment&gt;(1+Schedule!rate)*H679),(1+Schedule!rate)*H679,Schedule!payment)))</f>
        <v/>
      </c>
      <c r="D680" s="58"/>
      <c r="E680" s="57"/>
      <c r="F680" s="57" t="str">
        <f>IF(A680="","",IF(AND(A680=1,Schedule!pmtType=1),0,IF(Schedule!roundOpt,ROUND(Schedule!rate*H679,2),Schedule!rate*H679)))</f>
        <v/>
      </c>
      <c r="G680" s="57" t="str">
        <f t="shared" si="7"/>
        <v/>
      </c>
      <c r="H680" s="57" t="str">
        <f t="shared" si="8"/>
        <v/>
      </c>
    </row>
    <row r="681" ht="12.75" customHeight="1">
      <c r="A681" s="53" t="str">
        <f>IF(H680="","",IF(Schedule!roundOpt,IF(OR(A680&gt;=Schedule!nper,ROUND(H680,2)&lt;=0),"",A680+1),IF(OR(A680&gt;=Schedule!nper,H680&lt;=0),"",A680+1)))</f>
        <v/>
      </c>
      <c r="B681" s="54" t="str">
        <f>IF(A681="","",IF(Schedule!periods_per_year=26,IF(A681=1,Schedule!fpdate,B680+14),IF(Schedule!periods_per_year=52,IF(A681=1,Schedule!fpdate,B680+7),IF(Schedule!periods_per_year=24,IF(A681=1,Schedule!fpdate,IF(Schedule!fpdate=EOMONTH(Schedule!fpdate,0),IF(ISODD(A681),EOMONTH(EDATE(Schedule!fpdate,(A681-1)/2),0),EDATE(DATE(YEAR(Schedule!fpdate),MONTH(Schedule!fpdate)+1,15),(A681-1)/2)),IF(DAY(Schedule!fpdate)=15,IF(ISODD(A681),EDATE(Schedule!fpdate,(A681-1)/2),EOMONTH(EDATE(Schedule!fpdate,(A681-1)/2),0)),IF(DAY(Schedule!fpdate)&lt;=14,IF(ISODD(A681),EDATE(Schedule!fpdate,(A681-1)/2),EDATE(MIN(Schedule!fpdate+15,EOMONTH(Schedule!fpdate,0)),(A681-1)/2)),EDATE(IF(ISODD(A681),Schedule!fpdate,Schedule!fpdate-15),A681/2))))),IF(A681=1,Schedule!fpdate,EDATE(Schedule!fpdate,Schedule!months_per_period*(A681-1)))))))</f>
        <v/>
      </c>
      <c r="C681" s="55" t="str">
        <f>IF(A681="","",IF(Schedule!roundOpt,IF(OR(A681=Schedule!nper,Schedule!payment&gt;ROUND((1+Schedule!rate)*H680,2)),ROUND((1+Schedule!rate)*H680,2),Schedule!payment),IF(OR(A681=Schedule!nper,Schedule!payment&gt;(1+Schedule!rate)*H680),(1+Schedule!rate)*H680,Schedule!payment)))</f>
        <v/>
      </c>
      <c r="D681" s="58"/>
      <c r="E681" s="57"/>
      <c r="F681" s="57" t="str">
        <f>IF(A681="","",IF(AND(A681=1,Schedule!pmtType=1),0,IF(Schedule!roundOpt,ROUND(Schedule!rate*H680,2),Schedule!rate*H680)))</f>
        <v/>
      </c>
      <c r="G681" s="57" t="str">
        <f t="shared" si="7"/>
        <v/>
      </c>
      <c r="H681" s="57" t="str">
        <f t="shared" si="8"/>
        <v/>
      </c>
    </row>
    <row r="682" ht="12.75" customHeight="1">
      <c r="A682" s="53" t="str">
        <f>IF(H681="","",IF(Schedule!roundOpt,IF(OR(A681&gt;=Schedule!nper,ROUND(H681,2)&lt;=0),"",A681+1),IF(OR(A681&gt;=Schedule!nper,H681&lt;=0),"",A681+1)))</f>
        <v/>
      </c>
      <c r="B682" s="54" t="str">
        <f>IF(A682="","",IF(Schedule!periods_per_year=26,IF(A682=1,Schedule!fpdate,B681+14),IF(Schedule!periods_per_year=52,IF(A682=1,Schedule!fpdate,B681+7),IF(Schedule!periods_per_year=24,IF(A682=1,Schedule!fpdate,IF(Schedule!fpdate=EOMONTH(Schedule!fpdate,0),IF(ISODD(A682),EOMONTH(EDATE(Schedule!fpdate,(A682-1)/2),0),EDATE(DATE(YEAR(Schedule!fpdate),MONTH(Schedule!fpdate)+1,15),(A682-1)/2)),IF(DAY(Schedule!fpdate)=15,IF(ISODD(A682),EDATE(Schedule!fpdate,(A682-1)/2),EOMONTH(EDATE(Schedule!fpdate,(A682-1)/2),0)),IF(DAY(Schedule!fpdate)&lt;=14,IF(ISODD(A682),EDATE(Schedule!fpdate,(A682-1)/2),EDATE(MIN(Schedule!fpdate+15,EOMONTH(Schedule!fpdate,0)),(A682-1)/2)),EDATE(IF(ISODD(A682),Schedule!fpdate,Schedule!fpdate-15),A682/2))))),IF(A682=1,Schedule!fpdate,EDATE(Schedule!fpdate,Schedule!months_per_period*(A682-1)))))))</f>
        <v/>
      </c>
      <c r="C682" s="55" t="str">
        <f>IF(A682="","",IF(Schedule!roundOpt,IF(OR(A682=Schedule!nper,Schedule!payment&gt;ROUND((1+Schedule!rate)*H681,2)),ROUND((1+Schedule!rate)*H681,2),Schedule!payment),IF(OR(A682=Schedule!nper,Schedule!payment&gt;(1+Schedule!rate)*H681),(1+Schedule!rate)*H681,Schedule!payment)))</f>
        <v/>
      </c>
      <c r="D682" s="58"/>
      <c r="E682" s="57"/>
      <c r="F682" s="57" t="str">
        <f>IF(A682="","",IF(AND(A682=1,Schedule!pmtType=1),0,IF(Schedule!roundOpt,ROUND(Schedule!rate*H681,2),Schedule!rate*H681)))</f>
        <v/>
      </c>
      <c r="G682" s="57" t="str">
        <f t="shared" si="7"/>
        <v/>
      </c>
      <c r="H682" s="57" t="str">
        <f t="shared" si="8"/>
        <v/>
      </c>
    </row>
    <row r="683" ht="12.75" customHeight="1">
      <c r="A683" s="53" t="str">
        <f>IF(H682="","",IF(Schedule!roundOpt,IF(OR(A682&gt;=Schedule!nper,ROUND(H682,2)&lt;=0),"",A682+1),IF(OR(A682&gt;=Schedule!nper,H682&lt;=0),"",A682+1)))</f>
        <v/>
      </c>
      <c r="B683" s="54" t="str">
        <f>IF(A683="","",IF(Schedule!periods_per_year=26,IF(A683=1,Schedule!fpdate,B682+14),IF(Schedule!periods_per_year=52,IF(A683=1,Schedule!fpdate,B682+7),IF(Schedule!periods_per_year=24,IF(A683=1,Schedule!fpdate,IF(Schedule!fpdate=EOMONTH(Schedule!fpdate,0),IF(ISODD(A683),EOMONTH(EDATE(Schedule!fpdate,(A683-1)/2),0),EDATE(DATE(YEAR(Schedule!fpdate),MONTH(Schedule!fpdate)+1,15),(A683-1)/2)),IF(DAY(Schedule!fpdate)=15,IF(ISODD(A683),EDATE(Schedule!fpdate,(A683-1)/2),EOMONTH(EDATE(Schedule!fpdate,(A683-1)/2),0)),IF(DAY(Schedule!fpdate)&lt;=14,IF(ISODD(A683),EDATE(Schedule!fpdate,(A683-1)/2),EDATE(MIN(Schedule!fpdate+15,EOMONTH(Schedule!fpdate,0)),(A683-1)/2)),EDATE(IF(ISODD(A683),Schedule!fpdate,Schedule!fpdate-15),A683/2))))),IF(A683=1,Schedule!fpdate,EDATE(Schedule!fpdate,Schedule!months_per_period*(A683-1)))))))</f>
        <v/>
      </c>
      <c r="C683" s="55" t="str">
        <f>IF(A683="","",IF(Schedule!roundOpt,IF(OR(A683=Schedule!nper,Schedule!payment&gt;ROUND((1+Schedule!rate)*H682,2)),ROUND((1+Schedule!rate)*H682,2),Schedule!payment),IF(OR(A683=Schedule!nper,Schedule!payment&gt;(1+Schedule!rate)*H682),(1+Schedule!rate)*H682,Schedule!payment)))</f>
        <v/>
      </c>
      <c r="D683" s="58"/>
      <c r="E683" s="57"/>
      <c r="F683" s="57" t="str">
        <f>IF(A683="","",IF(AND(A683=1,Schedule!pmtType=1),0,IF(Schedule!roundOpt,ROUND(Schedule!rate*H682,2),Schedule!rate*H682)))</f>
        <v/>
      </c>
      <c r="G683" s="57" t="str">
        <f t="shared" si="7"/>
        <v/>
      </c>
      <c r="H683" s="57" t="str">
        <f t="shared" si="8"/>
        <v/>
      </c>
    </row>
    <row r="684" ht="12.75" customHeight="1">
      <c r="A684" s="53" t="str">
        <f>IF(H683="","",IF(Schedule!roundOpt,IF(OR(A683&gt;=Schedule!nper,ROUND(H683,2)&lt;=0),"",A683+1),IF(OR(A683&gt;=Schedule!nper,H683&lt;=0),"",A683+1)))</f>
        <v/>
      </c>
      <c r="B684" s="54" t="str">
        <f>IF(A684="","",IF(Schedule!periods_per_year=26,IF(A684=1,Schedule!fpdate,B683+14),IF(Schedule!periods_per_year=52,IF(A684=1,Schedule!fpdate,B683+7),IF(Schedule!periods_per_year=24,IF(A684=1,Schedule!fpdate,IF(Schedule!fpdate=EOMONTH(Schedule!fpdate,0),IF(ISODD(A684),EOMONTH(EDATE(Schedule!fpdate,(A684-1)/2),0),EDATE(DATE(YEAR(Schedule!fpdate),MONTH(Schedule!fpdate)+1,15),(A684-1)/2)),IF(DAY(Schedule!fpdate)=15,IF(ISODD(A684),EDATE(Schedule!fpdate,(A684-1)/2),EOMONTH(EDATE(Schedule!fpdate,(A684-1)/2),0)),IF(DAY(Schedule!fpdate)&lt;=14,IF(ISODD(A684),EDATE(Schedule!fpdate,(A684-1)/2),EDATE(MIN(Schedule!fpdate+15,EOMONTH(Schedule!fpdate,0)),(A684-1)/2)),EDATE(IF(ISODD(A684),Schedule!fpdate,Schedule!fpdate-15),A684/2))))),IF(A684=1,Schedule!fpdate,EDATE(Schedule!fpdate,Schedule!months_per_period*(A684-1)))))))</f>
        <v/>
      </c>
      <c r="C684" s="55" t="str">
        <f>IF(A684="","",IF(Schedule!roundOpt,IF(OR(A684=Schedule!nper,Schedule!payment&gt;ROUND((1+Schedule!rate)*H683,2)),ROUND((1+Schedule!rate)*H683,2),Schedule!payment),IF(OR(A684=Schedule!nper,Schedule!payment&gt;(1+Schedule!rate)*H683),(1+Schedule!rate)*H683,Schedule!payment)))</f>
        <v/>
      </c>
      <c r="D684" s="58"/>
      <c r="E684" s="57"/>
      <c r="F684" s="57" t="str">
        <f>IF(A684="","",IF(AND(A684=1,Schedule!pmtType=1),0,IF(Schedule!roundOpt,ROUND(Schedule!rate*H683,2),Schedule!rate*H683)))</f>
        <v/>
      </c>
      <c r="G684" s="57" t="str">
        <f t="shared" si="7"/>
        <v/>
      </c>
      <c r="H684" s="57" t="str">
        <f t="shared" si="8"/>
        <v/>
      </c>
    </row>
    <row r="685" ht="12.75" customHeight="1">
      <c r="A685" s="53" t="str">
        <f>IF(H684="","",IF(Schedule!roundOpt,IF(OR(A684&gt;=Schedule!nper,ROUND(H684,2)&lt;=0),"",A684+1),IF(OR(A684&gt;=Schedule!nper,H684&lt;=0),"",A684+1)))</f>
        <v/>
      </c>
      <c r="B685" s="54" t="str">
        <f>IF(A685="","",IF(Schedule!periods_per_year=26,IF(A685=1,Schedule!fpdate,B684+14),IF(Schedule!periods_per_year=52,IF(A685=1,Schedule!fpdate,B684+7),IF(Schedule!periods_per_year=24,IF(A685=1,Schedule!fpdate,IF(Schedule!fpdate=EOMONTH(Schedule!fpdate,0),IF(ISODD(A685),EOMONTH(EDATE(Schedule!fpdate,(A685-1)/2),0),EDATE(DATE(YEAR(Schedule!fpdate),MONTH(Schedule!fpdate)+1,15),(A685-1)/2)),IF(DAY(Schedule!fpdate)=15,IF(ISODD(A685),EDATE(Schedule!fpdate,(A685-1)/2),EOMONTH(EDATE(Schedule!fpdate,(A685-1)/2),0)),IF(DAY(Schedule!fpdate)&lt;=14,IF(ISODD(A685),EDATE(Schedule!fpdate,(A685-1)/2),EDATE(MIN(Schedule!fpdate+15,EOMONTH(Schedule!fpdate,0)),(A685-1)/2)),EDATE(IF(ISODD(A685),Schedule!fpdate,Schedule!fpdate-15),A685/2))))),IF(A685=1,Schedule!fpdate,EDATE(Schedule!fpdate,Schedule!months_per_period*(A685-1)))))))</f>
        <v/>
      </c>
      <c r="C685" s="55" t="str">
        <f>IF(A685="","",IF(Schedule!roundOpt,IF(OR(A685=Schedule!nper,Schedule!payment&gt;ROUND((1+Schedule!rate)*H684,2)),ROUND((1+Schedule!rate)*H684,2),Schedule!payment),IF(OR(A685=Schedule!nper,Schedule!payment&gt;(1+Schedule!rate)*H684),(1+Schedule!rate)*H684,Schedule!payment)))</f>
        <v/>
      </c>
      <c r="D685" s="58"/>
      <c r="E685" s="57"/>
      <c r="F685" s="57" t="str">
        <f>IF(A685="","",IF(AND(A685=1,Schedule!pmtType=1),0,IF(Schedule!roundOpt,ROUND(Schedule!rate*H684,2),Schedule!rate*H684)))</f>
        <v/>
      </c>
      <c r="G685" s="57" t="str">
        <f t="shared" si="7"/>
        <v/>
      </c>
      <c r="H685" s="57" t="str">
        <f t="shared" si="8"/>
        <v/>
      </c>
    </row>
    <row r="686" ht="12.75" customHeight="1">
      <c r="A686" s="53" t="str">
        <f>IF(H685="","",IF(Schedule!roundOpt,IF(OR(A685&gt;=Schedule!nper,ROUND(H685,2)&lt;=0),"",A685+1),IF(OR(A685&gt;=Schedule!nper,H685&lt;=0),"",A685+1)))</f>
        <v/>
      </c>
      <c r="B686" s="54" t="str">
        <f>IF(A686="","",IF(Schedule!periods_per_year=26,IF(A686=1,Schedule!fpdate,B685+14),IF(Schedule!periods_per_year=52,IF(A686=1,Schedule!fpdate,B685+7),IF(Schedule!periods_per_year=24,IF(A686=1,Schedule!fpdate,IF(Schedule!fpdate=EOMONTH(Schedule!fpdate,0),IF(ISODD(A686),EOMONTH(EDATE(Schedule!fpdate,(A686-1)/2),0),EDATE(DATE(YEAR(Schedule!fpdate),MONTH(Schedule!fpdate)+1,15),(A686-1)/2)),IF(DAY(Schedule!fpdate)=15,IF(ISODD(A686),EDATE(Schedule!fpdate,(A686-1)/2),EOMONTH(EDATE(Schedule!fpdate,(A686-1)/2),0)),IF(DAY(Schedule!fpdate)&lt;=14,IF(ISODD(A686),EDATE(Schedule!fpdate,(A686-1)/2),EDATE(MIN(Schedule!fpdate+15,EOMONTH(Schedule!fpdate,0)),(A686-1)/2)),EDATE(IF(ISODD(A686),Schedule!fpdate,Schedule!fpdate-15),A686/2))))),IF(A686=1,Schedule!fpdate,EDATE(Schedule!fpdate,Schedule!months_per_period*(A686-1)))))))</f>
        <v/>
      </c>
      <c r="C686" s="55" t="str">
        <f>IF(A686="","",IF(Schedule!roundOpt,IF(OR(A686=Schedule!nper,Schedule!payment&gt;ROUND((1+Schedule!rate)*H685,2)),ROUND((1+Schedule!rate)*H685,2),Schedule!payment),IF(OR(A686=Schedule!nper,Schedule!payment&gt;(1+Schedule!rate)*H685),(1+Schedule!rate)*H685,Schedule!payment)))</f>
        <v/>
      </c>
      <c r="D686" s="58"/>
      <c r="E686" s="57"/>
      <c r="F686" s="57" t="str">
        <f>IF(A686="","",IF(AND(A686=1,Schedule!pmtType=1),0,IF(Schedule!roundOpt,ROUND(Schedule!rate*H685,2),Schedule!rate*H685)))</f>
        <v/>
      </c>
      <c r="G686" s="57" t="str">
        <f t="shared" si="7"/>
        <v/>
      </c>
      <c r="H686" s="57" t="str">
        <f t="shared" si="8"/>
        <v/>
      </c>
    </row>
    <row r="687" ht="12.75" customHeight="1">
      <c r="A687" s="53" t="str">
        <f>IF(H686="","",IF(Schedule!roundOpt,IF(OR(A686&gt;=Schedule!nper,ROUND(H686,2)&lt;=0),"",A686+1),IF(OR(A686&gt;=Schedule!nper,H686&lt;=0),"",A686+1)))</f>
        <v/>
      </c>
      <c r="B687" s="54" t="str">
        <f>IF(A687="","",IF(Schedule!periods_per_year=26,IF(A687=1,Schedule!fpdate,B686+14),IF(Schedule!periods_per_year=52,IF(A687=1,Schedule!fpdate,B686+7),IF(Schedule!periods_per_year=24,IF(A687=1,Schedule!fpdate,IF(Schedule!fpdate=EOMONTH(Schedule!fpdate,0),IF(ISODD(A687),EOMONTH(EDATE(Schedule!fpdate,(A687-1)/2),0),EDATE(DATE(YEAR(Schedule!fpdate),MONTH(Schedule!fpdate)+1,15),(A687-1)/2)),IF(DAY(Schedule!fpdate)=15,IF(ISODD(A687),EDATE(Schedule!fpdate,(A687-1)/2),EOMONTH(EDATE(Schedule!fpdate,(A687-1)/2),0)),IF(DAY(Schedule!fpdate)&lt;=14,IF(ISODD(A687),EDATE(Schedule!fpdate,(A687-1)/2),EDATE(MIN(Schedule!fpdate+15,EOMONTH(Schedule!fpdate,0)),(A687-1)/2)),EDATE(IF(ISODD(A687),Schedule!fpdate,Schedule!fpdate-15),A687/2))))),IF(A687=1,Schedule!fpdate,EDATE(Schedule!fpdate,Schedule!months_per_period*(A687-1)))))))</f>
        <v/>
      </c>
      <c r="C687" s="55" t="str">
        <f>IF(A687="","",IF(Schedule!roundOpt,IF(OR(A687=Schedule!nper,Schedule!payment&gt;ROUND((1+Schedule!rate)*H686,2)),ROUND((1+Schedule!rate)*H686,2),Schedule!payment),IF(OR(A687=Schedule!nper,Schedule!payment&gt;(1+Schedule!rate)*H686),(1+Schedule!rate)*H686,Schedule!payment)))</f>
        <v/>
      </c>
      <c r="D687" s="58"/>
      <c r="E687" s="57"/>
      <c r="F687" s="57" t="str">
        <f>IF(A687="","",IF(AND(A687=1,Schedule!pmtType=1),0,IF(Schedule!roundOpt,ROUND(Schedule!rate*H686,2),Schedule!rate*H686)))</f>
        <v/>
      </c>
      <c r="G687" s="57" t="str">
        <f t="shared" si="7"/>
        <v/>
      </c>
      <c r="H687" s="57" t="str">
        <f t="shared" si="8"/>
        <v/>
      </c>
    </row>
    <row r="688" ht="12.75" customHeight="1">
      <c r="A688" s="53" t="str">
        <f>IF(H687="","",IF(Schedule!roundOpt,IF(OR(A687&gt;=Schedule!nper,ROUND(H687,2)&lt;=0),"",A687+1),IF(OR(A687&gt;=Schedule!nper,H687&lt;=0),"",A687+1)))</f>
        <v/>
      </c>
      <c r="B688" s="54" t="str">
        <f>IF(A688="","",IF(Schedule!periods_per_year=26,IF(A688=1,Schedule!fpdate,B687+14),IF(Schedule!periods_per_year=52,IF(A688=1,Schedule!fpdate,B687+7),IF(Schedule!periods_per_year=24,IF(A688=1,Schedule!fpdate,IF(Schedule!fpdate=EOMONTH(Schedule!fpdate,0),IF(ISODD(A688),EOMONTH(EDATE(Schedule!fpdate,(A688-1)/2),0),EDATE(DATE(YEAR(Schedule!fpdate),MONTH(Schedule!fpdate)+1,15),(A688-1)/2)),IF(DAY(Schedule!fpdate)=15,IF(ISODD(A688),EDATE(Schedule!fpdate,(A688-1)/2),EOMONTH(EDATE(Schedule!fpdate,(A688-1)/2),0)),IF(DAY(Schedule!fpdate)&lt;=14,IF(ISODD(A688),EDATE(Schedule!fpdate,(A688-1)/2),EDATE(MIN(Schedule!fpdate+15,EOMONTH(Schedule!fpdate,0)),(A688-1)/2)),EDATE(IF(ISODD(A688),Schedule!fpdate,Schedule!fpdate-15),A688/2))))),IF(A688=1,Schedule!fpdate,EDATE(Schedule!fpdate,Schedule!months_per_period*(A688-1)))))))</f>
        <v/>
      </c>
      <c r="C688" s="55" t="str">
        <f>IF(A688="","",IF(Schedule!roundOpt,IF(OR(A688=Schedule!nper,Schedule!payment&gt;ROUND((1+Schedule!rate)*H687,2)),ROUND((1+Schedule!rate)*H687,2),Schedule!payment),IF(OR(A688=Schedule!nper,Schedule!payment&gt;(1+Schedule!rate)*H687),(1+Schedule!rate)*H687,Schedule!payment)))</f>
        <v/>
      </c>
      <c r="D688" s="58"/>
      <c r="E688" s="57"/>
      <c r="F688" s="57" t="str">
        <f>IF(A688="","",IF(AND(A688=1,Schedule!pmtType=1),0,IF(Schedule!roundOpt,ROUND(Schedule!rate*H687,2),Schedule!rate*H687)))</f>
        <v/>
      </c>
      <c r="G688" s="57" t="str">
        <f t="shared" si="7"/>
        <v/>
      </c>
      <c r="H688" s="57" t="str">
        <f t="shared" si="8"/>
        <v/>
      </c>
    </row>
    <row r="689" ht="12.75" customHeight="1">
      <c r="A689" s="53" t="str">
        <f>IF(H688="","",IF(Schedule!roundOpt,IF(OR(A688&gt;=Schedule!nper,ROUND(H688,2)&lt;=0),"",A688+1),IF(OR(A688&gt;=Schedule!nper,H688&lt;=0),"",A688+1)))</f>
        <v/>
      </c>
      <c r="B689" s="54" t="str">
        <f>IF(A689="","",IF(Schedule!periods_per_year=26,IF(A689=1,Schedule!fpdate,B688+14),IF(Schedule!periods_per_year=52,IF(A689=1,Schedule!fpdate,B688+7),IF(Schedule!periods_per_year=24,IF(A689=1,Schedule!fpdate,IF(Schedule!fpdate=EOMONTH(Schedule!fpdate,0),IF(ISODD(A689),EOMONTH(EDATE(Schedule!fpdate,(A689-1)/2),0),EDATE(DATE(YEAR(Schedule!fpdate),MONTH(Schedule!fpdate)+1,15),(A689-1)/2)),IF(DAY(Schedule!fpdate)=15,IF(ISODD(A689),EDATE(Schedule!fpdate,(A689-1)/2),EOMONTH(EDATE(Schedule!fpdate,(A689-1)/2),0)),IF(DAY(Schedule!fpdate)&lt;=14,IF(ISODD(A689),EDATE(Schedule!fpdate,(A689-1)/2),EDATE(MIN(Schedule!fpdate+15,EOMONTH(Schedule!fpdate,0)),(A689-1)/2)),EDATE(IF(ISODD(A689),Schedule!fpdate,Schedule!fpdate-15),A689/2))))),IF(A689=1,Schedule!fpdate,EDATE(Schedule!fpdate,Schedule!months_per_period*(A689-1)))))))</f>
        <v/>
      </c>
      <c r="C689" s="55" t="str">
        <f>IF(A689="","",IF(Schedule!roundOpt,IF(OR(A689=Schedule!nper,Schedule!payment&gt;ROUND((1+Schedule!rate)*H688,2)),ROUND((1+Schedule!rate)*H688,2),Schedule!payment),IF(OR(A689=Schedule!nper,Schedule!payment&gt;(1+Schedule!rate)*H688),(1+Schedule!rate)*H688,Schedule!payment)))</f>
        <v/>
      </c>
      <c r="D689" s="58"/>
      <c r="E689" s="57"/>
      <c r="F689" s="57" t="str">
        <f>IF(A689="","",IF(AND(A689=1,Schedule!pmtType=1),0,IF(Schedule!roundOpt,ROUND(Schedule!rate*H688,2),Schedule!rate*H688)))</f>
        <v/>
      </c>
      <c r="G689" s="57" t="str">
        <f t="shared" si="7"/>
        <v/>
      </c>
      <c r="H689" s="57" t="str">
        <f t="shared" si="8"/>
        <v/>
      </c>
    </row>
    <row r="690" ht="12.75" customHeight="1">
      <c r="A690" s="53" t="str">
        <f>IF(H689="","",IF(Schedule!roundOpt,IF(OR(A689&gt;=Schedule!nper,ROUND(H689,2)&lt;=0),"",A689+1),IF(OR(A689&gt;=Schedule!nper,H689&lt;=0),"",A689+1)))</f>
        <v/>
      </c>
      <c r="B690" s="54" t="str">
        <f>IF(A690="","",IF(Schedule!periods_per_year=26,IF(A690=1,Schedule!fpdate,B689+14),IF(Schedule!periods_per_year=52,IF(A690=1,Schedule!fpdate,B689+7),IF(Schedule!periods_per_year=24,IF(A690=1,Schedule!fpdate,IF(Schedule!fpdate=EOMONTH(Schedule!fpdate,0),IF(ISODD(A690),EOMONTH(EDATE(Schedule!fpdate,(A690-1)/2),0),EDATE(DATE(YEAR(Schedule!fpdate),MONTH(Schedule!fpdate)+1,15),(A690-1)/2)),IF(DAY(Schedule!fpdate)=15,IF(ISODD(A690),EDATE(Schedule!fpdate,(A690-1)/2),EOMONTH(EDATE(Schedule!fpdate,(A690-1)/2),0)),IF(DAY(Schedule!fpdate)&lt;=14,IF(ISODD(A690),EDATE(Schedule!fpdate,(A690-1)/2),EDATE(MIN(Schedule!fpdate+15,EOMONTH(Schedule!fpdate,0)),(A690-1)/2)),EDATE(IF(ISODD(A690),Schedule!fpdate,Schedule!fpdate-15),A690/2))))),IF(A690=1,Schedule!fpdate,EDATE(Schedule!fpdate,Schedule!months_per_period*(A690-1)))))))</f>
        <v/>
      </c>
      <c r="C690" s="55" t="str">
        <f>IF(A690="","",IF(Schedule!roundOpt,IF(OR(A690=Schedule!nper,Schedule!payment&gt;ROUND((1+Schedule!rate)*H689,2)),ROUND((1+Schedule!rate)*H689,2),Schedule!payment),IF(OR(A690=Schedule!nper,Schedule!payment&gt;(1+Schedule!rate)*H689),(1+Schedule!rate)*H689,Schedule!payment)))</f>
        <v/>
      </c>
      <c r="D690" s="58"/>
      <c r="E690" s="57"/>
      <c r="F690" s="57" t="str">
        <f>IF(A690="","",IF(AND(A690=1,Schedule!pmtType=1),0,IF(Schedule!roundOpt,ROUND(Schedule!rate*H689,2),Schedule!rate*H689)))</f>
        <v/>
      </c>
      <c r="G690" s="57" t="str">
        <f t="shared" si="7"/>
        <v/>
      </c>
      <c r="H690" s="57" t="str">
        <f t="shared" si="8"/>
        <v/>
      </c>
    </row>
    <row r="691" ht="12.75" customHeight="1">
      <c r="A691" s="53" t="str">
        <f>IF(H690="","",IF(Schedule!roundOpt,IF(OR(A690&gt;=Schedule!nper,ROUND(H690,2)&lt;=0),"",A690+1),IF(OR(A690&gt;=Schedule!nper,H690&lt;=0),"",A690+1)))</f>
        <v/>
      </c>
      <c r="B691" s="54" t="str">
        <f>IF(A691="","",IF(Schedule!periods_per_year=26,IF(A691=1,Schedule!fpdate,B690+14),IF(Schedule!periods_per_year=52,IF(A691=1,Schedule!fpdate,B690+7),IF(Schedule!periods_per_year=24,IF(A691=1,Schedule!fpdate,IF(Schedule!fpdate=EOMONTH(Schedule!fpdate,0),IF(ISODD(A691),EOMONTH(EDATE(Schedule!fpdate,(A691-1)/2),0),EDATE(DATE(YEAR(Schedule!fpdate),MONTH(Schedule!fpdate)+1,15),(A691-1)/2)),IF(DAY(Schedule!fpdate)=15,IF(ISODD(A691),EDATE(Schedule!fpdate,(A691-1)/2),EOMONTH(EDATE(Schedule!fpdate,(A691-1)/2),0)),IF(DAY(Schedule!fpdate)&lt;=14,IF(ISODD(A691),EDATE(Schedule!fpdate,(A691-1)/2),EDATE(MIN(Schedule!fpdate+15,EOMONTH(Schedule!fpdate,0)),(A691-1)/2)),EDATE(IF(ISODD(A691),Schedule!fpdate,Schedule!fpdate-15),A691/2))))),IF(A691=1,Schedule!fpdate,EDATE(Schedule!fpdate,Schedule!months_per_period*(A691-1)))))))</f>
        <v/>
      </c>
      <c r="C691" s="55" t="str">
        <f>IF(A691="","",IF(Schedule!roundOpt,IF(OR(A691=Schedule!nper,Schedule!payment&gt;ROUND((1+Schedule!rate)*H690,2)),ROUND((1+Schedule!rate)*H690,2),Schedule!payment),IF(OR(A691=Schedule!nper,Schedule!payment&gt;(1+Schedule!rate)*H690),(1+Schedule!rate)*H690,Schedule!payment)))</f>
        <v/>
      </c>
      <c r="D691" s="58"/>
      <c r="E691" s="57"/>
      <c r="F691" s="57" t="str">
        <f>IF(A691="","",IF(AND(A691=1,Schedule!pmtType=1),0,IF(Schedule!roundOpt,ROUND(Schedule!rate*H690,2),Schedule!rate*H690)))</f>
        <v/>
      </c>
      <c r="G691" s="57" t="str">
        <f t="shared" si="7"/>
        <v/>
      </c>
      <c r="H691" s="57" t="str">
        <f t="shared" si="8"/>
        <v/>
      </c>
    </row>
    <row r="692" ht="12.75" customHeight="1">
      <c r="A692" s="53" t="str">
        <f>IF(H691="","",IF(Schedule!roundOpt,IF(OR(A691&gt;=Schedule!nper,ROUND(H691,2)&lt;=0),"",A691+1),IF(OR(A691&gt;=Schedule!nper,H691&lt;=0),"",A691+1)))</f>
        <v/>
      </c>
      <c r="B692" s="54" t="str">
        <f>IF(A692="","",IF(Schedule!periods_per_year=26,IF(A692=1,Schedule!fpdate,B691+14),IF(Schedule!periods_per_year=52,IF(A692=1,Schedule!fpdate,B691+7),IF(Schedule!periods_per_year=24,IF(A692=1,Schedule!fpdate,IF(Schedule!fpdate=EOMONTH(Schedule!fpdate,0),IF(ISODD(A692),EOMONTH(EDATE(Schedule!fpdate,(A692-1)/2),0),EDATE(DATE(YEAR(Schedule!fpdate),MONTH(Schedule!fpdate)+1,15),(A692-1)/2)),IF(DAY(Schedule!fpdate)=15,IF(ISODD(A692),EDATE(Schedule!fpdate,(A692-1)/2),EOMONTH(EDATE(Schedule!fpdate,(A692-1)/2),0)),IF(DAY(Schedule!fpdate)&lt;=14,IF(ISODD(A692),EDATE(Schedule!fpdate,(A692-1)/2),EDATE(MIN(Schedule!fpdate+15,EOMONTH(Schedule!fpdate,0)),(A692-1)/2)),EDATE(IF(ISODD(A692),Schedule!fpdate,Schedule!fpdate-15),A692/2))))),IF(A692=1,Schedule!fpdate,EDATE(Schedule!fpdate,Schedule!months_per_period*(A692-1)))))))</f>
        <v/>
      </c>
      <c r="C692" s="55" t="str">
        <f>IF(A692="","",IF(Schedule!roundOpt,IF(OR(A692=Schedule!nper,Schedule!payment&gt;ROUND((1+Schedule!rate)*H691,2)),ROUND((1+Schedule!rate)*H691,2),Schedule!payment),IF(OR(A692=Schedule!nper,Schedule!payment&gt;(1+Schedule!rate)*H691),(1+Schedule!rate)*H691,Schedule!payment)))</f>
        <v/>
      </c>
      <c r="D692" s="58"/>
      <c r="E692" s="57"/>
      <c r="F692" s="57" t="str">
        <f>IF(A692="","",IF(AND(A692=1,Schedule!pmtType=1),0,IF(Schedule!roundOpt,ROUND(Schedule!rate*H691,2),Schedule!rate*H691)))</f>
        <v/>
      </c>
      <c r="G692" s="57" t="str">
        <f t="shared" si="7"/>
        <v/>
      </c>
      <c r="H692" s="57" t="str">
        <f t="shared" si="8"/>
        <v/>
      </c>
    </row>
    <row r="693" ht="12.75" customHeight="1">
      <c r="A693" s="53" t="str">
        <f>IF(H692="","",IF(Schedule!roundOpt,IF(OR(A692&gt;=Schedule!nper,ROUND(H692,2)&lt;=0),"",A692+1),IF(OR(A692&gt;=Schedule!nper,H692&lt;=0),"",A692+1)))</f>
        <v/>
      </c>
      <c r="B693" s="54" t="str">
        <f>IF(A693="","",IF(Schedule!periods_per_year=26,IF(A693=1,Schedule!fpdate,B692+14),IF(Schedule!periods_per_year=52,IF(A693=1,Schedule!fpdate,B692+7),IF(Schedule!periods_per_year=24,IF(A693=1,Schedule!fpdate,IF(Schedule!fpdate=EOMONTH(Schedule!fpdate,0),IF(ISODD(A693),EOMONTH(EDATE(Schedule!fpdate,(A693-1)/2),0),EDATE(DATE(YEAR(Schedule!fpdate),MONTH(Schedule!fpdate)+1,15),(A693-1)/2)),IF(DAY(Schedule!fpdate)=15,IF(ISODD(A693),EDATE(Schedule!fpdate,(A693-1)/2),EOMONTH(EDATE(Schedule!fpdate,(A693-1)/2),0)),IF(DAY(Schedule!fpdate)&lt;=14,IF(ISODD(A693),EDATE(Schedule!fpdate,(A693-1)/2),EDATE(MIN(Schedule!fpdate+15,EOMONTH(Schedule!fpdate,0)),(A693-1)/2)),EDATE(IF(ISODD(A693),Schedule!fpdate,Schedule!fpdate-15),A693/2))))),IF(A693=1,Schedule!fpdate,EDATE(Schedule!fpdate,Schedule!months_per_period*(A693-1)))))))</f>
        <v/>
      </c>
      <c r="C693" s="55" t="str">
        <f>IF(A693="","",IF(Schedule!roundOpt,IF(OR(A693=Schedule!nper,Schedule!payment&gt;ROUND((1+Schedule!rate)*H692,2)),ROUND((1+Schedule!rate)*H692,2),Schedule!payment),IF(OR(A693=Schedule!nper,Schedule!payment&gt;(1+Schedule!rate)*H692),(1+Schedule!rate)*H692,Schedule!payment)))</f>
        <v/>
      </c>
      <c r="D693" s="58"/>
      <c r="E693" s="57"/>
      <c r="F693" s="57" t="str">
        <f>IF(A693="","",IF(AND(A693=1,Schedule!pmtType=1),0,IF(Schedule!roundOpt,ROUND(Schedule!rate*H692,2),Schedule!rate*H692)))</f>
        <v/>
      </c>
      <c r="G693" s="57" t="str">
        <f t="shared" si="7"/>
        <v/>
      </c>
      <c r="H693" s="57" t="str">
        <f t="shared" si="8"/>
        <v/>
      </c>
    </row>
    <row r="694" ht="12.75" customHeight="1">
      <c r="A694" s="53" t="str">
        <f>IF(H693="","",IF(Schedule!roundOpt,IF(OR(A693&gt;=Schedule!nper,ROUND(H693,2)&lt;=0),"",A693+1),IF(OR(A693&gt;=Schedule!nper,H693&lt;=0),"",A693+1)))</f>
        <v/>
      </c>
      <c r="B694" s="54" t="str">
        <f>IF(A694="","",IF(Schedule!periods_per_year=26,IF(A694=1,Schedule!fpdate,B693+14),IF(Schedule!periods_per_year=52,IF(A694=1,Schedule!fpdate,B693+7),IF(Schedule!periods_per_year=24,IF(A694=1,Schedule!fpdate,IF(Schedule!fpdate=EOMONTH(Schedule!fpdate,0),IF(ISODD(A694),EOMONTH(EDATE(Schedule!fpdate,(A694-1)/2),0),EDATE(DATE(YEAR(Schedule!fpdate),MONTH(Schedule!fpdate)+1,15),(A694-1)/2)),IF(DAY(Schedule!fpdate)=15,IF(ISODD(A694),EDATE(Schedule!fpdate,(A694-1)/2),EOMONTH(EDATE(Schedule!fpdate,(A694-1)/2),0)),IF(DAY(Schedule!fpdate)&lt;=14,IF(ISODD(A694),EDATE(Schedule!fpdate,(A694-1)/2),EDATE(MIN(Schedule!fpdate+15,EOMONTH(Schedule!fpdate,0)),(A694-1)/2)),EDATE(IF(ISODD(A694),Schedule!fpdate,Schedule!fpdate-15),A694/2))))),IF(A694=1,Schedule!fpdate,EDATE(Schedule!fpdate,Schedule!months_per_period*(A694-1)))))))</f>
        <v/>
      </c>
      <c r="C694" s="55" t="str">
        <f>IF(A694="","",IF(Schedule!roundOpt,IF(OR(A694=Schedule!nper,Schedule!payment&gt;ROUND((1+Schedule!rate)*H693,2)),ROUND((1+Schedule!rate)*H693,2),Schedule!payment),IF(OR(A694=Schedule!nper,Schedule!payment&gt;(1+Schedule!rate)*H693),(1+Schedule!rate)*H693,Schedule!payment)))</f>
        <v/>
      </c>
      <c r="D694" s="58"/>
      <c r="E694" s="57"/>
      <c r="F694" s="57" t="str">
        <f>IF(A694="","",IF(AND(A694=1,Schedule!pmtType=1),0,IF(Schedule!roundOpt,ROUND(Schedule!rate*H693,2),Schedule!rate*H693)))</f>
        <v/>
      </c>
      <c r="G694" s="57" t="str">
        <f t="shared" si="7"/>
        <v/>
      </c>
      <c r="H694" s="57" t="str">
        <f t="shared" si="8"/>
        <v/>
      </c>
    </row>
    <row r="695" ht="12.75" customHeight="1">
      <c r="A695" s="53" t="str">
        <f>IF(H694="","",IF(Schedule!roundOpt,IF(OR(A694&gt;=Schedule!nper,ROUND(H694,2)&lt;=0),"",A694+1),IF(OR(A694&gt;=Schedule!nper,H694&lt;=0),"",A694+1)))</f>
        <v/>
      </c>
      <c r="B695" s="54" t="str">
        <f>IF(A695="","",IF(Schedule!periods_per_year=26,IF(A695=1,Schedule!fpdate,B694+14),IF(Schedule!periods_per_year=52,IF(A695=1,Schedule!fpdate,B694+7),IF(Schedule!periods_per_year=24,IF(A695=1,Schedule!fpdate,IF(Schedule!fpdate=EOMONTH(Schedule!fpdate,0),IF(ISODD(A695),EOMONTH(EDATE(Schedule!fpdate,(A695-1)/2),0),EDATE(DATE(YEAR(Schedule!fpdate),MONTH(Schedule!fpdate)+1,15),(A695-1)/2)),IF(DAY(Schedule!fpdate)=15,IF(ISODD(A695),EDATE(Schedule!fpdate,(A695-1)/2),EOMONTH(EDATE(Schedule!fpdate,(A695-1)/2),0)),IF(DAY(Schedule!fpdate)&lt;=14,IF(ISODD(A695),EDATE(Schedule!fpdate,(A695-1)/2),EDATE(MIN(Schedule!fpdate+15,EOMONTH(Schedule!fpdate,0)),(A695-1)/2)),EDATE(IF(ISODD(A695),Schedule!fpdate,Schedule!fpdate-15),A695/2))))),IF(A695=1,Schedule!fpdate,EDATE(Schedule!fpdate,Schedule!months_per_period*(A695-1)))))))</f>
        <v/>
      </c>
      <c r="C695" s="55" t="str">
        <f>IF(A695="","",IF(Schedule!roundOpt,IF(OR(A695=Schedule!nper,Schedule!payment&gt;ROUND((1+Schedule!rate)*H694,2)),ROUND((1+Schedule!rate)*H694,2),Schedule!payment),IF(OR(A695=Schedule!nper,Schedule!payment&gt;(1+Schedule!rate)*H694),(1+Schedule!rate)*H694,Schedule!payment)))</f>
        <v/>
      </c>
      <c r="D695" s="58"/>
      <c r="E695" s="57"/>
      <c r="F695" s="57" t="str">
        <f>IF(A695="","",IF(AND(A695=1,Schedule!pmtType=1),0,IF(Schedule!roundOpt,ROUND(Schedule!rate*H694,2),Schedule!rate*H694)))</f>
        <v/>
      </c>
      <c r="G695" s="57" t="str">
        <f t="shared" si="7"/>
        <v/>
      </c>
      <c r="H695" s="57" t="str">
        <f t="shared" si="8"/>
        <v/>
      </c>
    </row>
    <row r="696" ht="12.75" customHeight="1">
      <c r="A696" s="53" t="str">
        <f>IF(H695="","",IF(Schedule!roundOpt,IF(OR(A695&gt;=Schedule!nper,ROUND(H695,2)&lt;=0),"",A695+1),IF(OR(A695&gt;=Schedule!nper,H695&lt;=0),"",A695+1)))</f>
        <v/>
      </c>
      <c r="B696" s="54" t="str">
        <f>IF(A696="","",IF(Schedule!periods_per_year=26,IF(A696=1,Schedule!fpdate,B695+14),IF(Schedule!periods_per_year=52,IF(A696=1,Schedule!fpdate,B695+7),IF(Schedule!periods_per_year=24,IF(A696=1,Schedule!fpdate,IF(Schedule!fpdate=EOMONTH(Schedule!fpdate,0),IF(ISODD(A696),EOMONTH(EDATE(Schedule!fpdate,(A696-1)/2),0),EDATE(DATE(YEAR(Schedule!fpdate),MONTH(Schedule!fpdate)+1,15),(A696-1)/2)),IF(DAY(Schedule!fpdate)=15,IF(ISODD(A696),EDATE(Schedule!fpdate,(A696-1)/2),EOMONTH(EDATE(Schedule!fpdate,(A696-1)/2),0)),IF(DAY(Schedule!fpdate)&lt;=14,IF(ISODD(A696),EDATE(Schedule!fpdate,(A696-1)/2),EDATE(MIN(Schedule!fpdate+15,EOMONTH(Schedule!fpdate,0)),(A696-1)/2)),EDATE(IF(ISODD(A696),Schedule!fpdate,Schedule!fpdate-15),A696/2))))),IF(A696=1,Schedule!fpdate,EDATE(Schedule!fpdate,Schedule!months_per_period*(A696-1)))))))</f>
        <v/>
      </c>
      <c r="C696" s="55" t="str">
        <f>IF(A696="","",IF(Schedule!roundOpt,IF(OR(A696=Schedule!nper,Schedule!payment&gt;ROUND((1+Schedule!rate)*H695,2)),ROUND((1+Schedule!rate)*H695,2),Schedule!payment),IF(OR(A696=Schedule!nper,Schedule!payment&gt;(1+Schedule!rate)*H695),(1+Schedule!rate)*H695,Schedule!payment)))</f>
        <v/>
      </c>
      <c r="D696" s="58"/>
      <c r="E696" s="57"/>
      <c r="F696" s="57" t="str">
        <f>IF(A696="","",IF(AND(A696=1,Schedule!pmtType=1),0,IF(Schedule!roundOpt,ROUND(Schedule!rate*H695,2),Schedule!rate*H695)))</f>
        <v/>
      </c>
      <c r="G696" s="57" t="str">
        <f t="shared" si="7"/>
        <v/>
      </c>
      <c r="H696" s="57" t="str">
        <f t="shared" si="8"/>
        <v/>
      </c>
    </row>
    <row r="697" ht="12.75" customHeight="1">
      <c r="A697" s="53" t="str">
        <f>IF(H696="","",IF(Schedule!roundOpt,IF(OR(A696&gt;=Schedule!nper,ROUND(H696,2)&lt;=0),"",A696+1),IF(OR(A696&gt;=Schedule!nper,H696&lt;=0),"",A696+1)))</f>
        <v/>
      </c>
      <c r="B697" s="54" t="str">
        <f>IF(A697="","",IF(Schedule!periods_per_year=26,IF(A697=1,Schedule!fpdate,B696+14),IF(Schedule!periods_per_year=52,IF(A697=1,Schedule!fpdate,B696+7),IF(Schedule!periods_per_year=24,IF(A697=1,Schedule!fpdate,IF(Schedule!fpdate=EOMONTH(Schedule!fpdate,0),IF(ISODD(A697),EOMONTH(EDATE(Schedule!fpdate,(A697-1)/2),0),EDATE(DATE(YEAR(Schedule!fpdate),MONTH(Schedule!fpdate)+1,15),(A697-1)/2)),IF(DAY(Schedule!fpdate)=15,IF(ISODD(A697),EDATE(Schedule!fpdate,(A697-1)/2),EOMONTH(EDATE(Schedule!fpdate,(A697-1)/2),0)),IF(DAY(Schedule!fpdate)&lt;=14,IF(ISODD(A697),EDATE(Schedule!fpdate,(A697-1)/2),EDATE(MIN(Schedule!fpdate+15,EOMONTH(Schedule!fpdate,0)),(A697-1)/2)),EDATE(IF(ISODD(A697),Schedule!fpdate,Schedule!fpdate-15),A697/2))))),IF(A697=1,Schedule!fpdate,EDATE(Schedule!fpdate,Schedule!months_per_period*(A697-1)))))))</f>
        <v/>
      </c>
      <c r="C697" s="55" t="str">
        <f>IF(A697="","",IF(Schedule!roundOpt,IF(OR(A697=Schedule!nper,Schedule!payment&gt;ROUND((1+Schedule!rate)*H696,2)),ROUND((1+Schedule!rate)*H696,2),Schedule!payment),IF(OR(A697=Schedule!nper,Schedule!payment&gt;(1+Schedule!rate)*H696),(1+Schedule!rate)*H696,Schedule!payment)))</f>
        <v/>
      </c>
      <c r="D697" s="58"/>
      <c r="E697" s="57"/>
      <c r="F697" s="57" t="str">
        <f>IF(A697="","",IF(AND(A697=1,Schedule!pmtType=1),0,IF(Schedule!roundOpt,ROUND(Schedule!rate*H696,2),Schedule!rate*H696)))</f>
        <v/>
      </c>
      <c r="G697" s="57" t="str">
        <f t="shared" si="7"/>
        <v/>
      </c>
      <c r="H697" s="57" t="str">
        <f t="shared" si="8"/>
        <v/>
      </c>
    </row>
    <row r="698" ht="12.75" customHeight="1">
      <c r="A698" s="53" t="str">
        <f>IF(H697="","",IF(Schedule!roundOpt,IF(OR(A697&gt;=Schedule!nper,ROUND(H697,2)&lt;=0),"",A697+1),IF(OR(A697&gt;=Schedule!nper,H697&lt;=0),"",A697+1)))</f>
        <v/>
      </c>
      <c r="B698" s="54" t="str">
        <f>IF(A698="","",IF(Schedule!periods_per_year=26,IF(A698=1,Schedule!fpdate,B697+14),IF(Schedule!periods_per_year=52,IF(A698=1,Schedule!fpdate,B697+7),IF(Schedule!periods_per_year=24,IF(A698=1,Schedule!fpdate,IF(Schedule!fpdate=EOMONTH(Schedule!fpdate,0),IF(ISODD(A698),EOMONTH(EDATE(Schedule!fpdate,(A698-1)/2),0),EDATE(DATE(YEAR(Schedule!fpdate),MONTH(Schedule!fpdate)+1,15),(A698-1)/2)),IF(DAY(Schedule!fpdate)=15,IF(ISODD(A698),EDATE(Schedule!fpdate,(A698-1)/2),EOMONTH(EDATE(Schedule!fpdate,(A698-1)/2),0)),IF(DAY(Schedule!fpdate)&lt;=14,IF(ISODD(A698),EDATE(Schedule!fpdate,(A698-1)/2),EDATE(MIN(Schedule!fpdate+15,EOMONTH(Schedule!fpdate,0)),(A698-1)/2)),EDATE(IF(ISODD(A698),Schedule!fpdate,Schedule!fpdate-15),A698/2))))),IF(A698=1,Schedule!fpdate,EDATE(Schedule!fpdate,Schedule!months_per_period*(A698-1)))))))</f>
        <v/>
      </c>
      <c r="C698" s="55" t="str">
        <f>IF(A698="","",IF(Schedule!roundOpt,IF(OR(A698=Schedule!nper,Schedule!payment&gt;ROUND((1+Schedule!rate)*H697,2)),ROUND((1+Schedule!rate)*H697,2),Schedule!payment),IF(OR(A698=Schedule!nper,Schedule!payment&gt;(1+Schedule!rate)*H697),(1+Schedule!rate)*H697,Schedule!payment)))</f>
        <v/>
      </c>
      <c r="D698" s="58"/>
      <c r="E698" s="57"/>
      <c r="F698" s="57" t="str">
        <f>IF(A698="","",IF(AND(A698=1,Schedule!pmtType=1),0,IF(Schedule!roundOpt,ROUND(Schedule!rate*H697,2),Schedule!rate*H697)))</f>
        <v/>
      </c>
      <c r="G698" s="57" t="str">
        <f t="shared" si="7"/>
        <v/>
      </c>
      <c r="H698" s="57" t="str">
        <f t="shared" si="8"/>
        <v/>
      </c>
    </row>
    <row r="699" ht="12.75" customHeight="1">
      <c r="A699" s="53" t="str">
        <f>IF(H698="","",IF(Schedule!roundOpt,IF(OR(A698&gt;=Schedule!nper,ROUND(H698,2)&lt;=0),"",A698+1),IF(OR(A698&gt;=Schedule!nper,H698&lt;=0),"",A698+1)))</f>
        <v/>
      </c>
      <c r="B699" s="54" t="str">
        <f>IF(A699="","",IF(Schedule!periods_per_year=26,IF(A699=1,Schedule!fpdate,B698+14),IF(Schedule!periods_per_year=52,IF(A699=1,Schedule!fpdate,B698+7),IF(Schedule!periods_per_year=24,IF(A699=1,Schedule!fpdate,IF(Schedule!fpdate=EOMONTH(Schedule!fpdate,0),IF(ISODD(A699),EOMONTH(EDATE(Schedule!fpdate,(A699-1)/2),0),EDATE(DATE(YEAR(Schedule!fpdate),MONTH(Schedule!fpdate)+1,15),(A699-1)/2)),IF(DAY(Schedule!fpdate)=15,IF(ISODD(A699),EDATE(Schedule!fpdate,(A699-1)/2),EOMONTH(EDATE(Schedule!fpdate,(A699-1)/2),0)),IF(DAY(Schedule!fpdate)&lt;=14,IF(ISODD(A699),EDATE(Schedule!fpdate,(A699-1)/2),EDATE(MIN(Schedule!fpdate+15,EOMONTH(Schedule!fpdate,0)),(A699-1)/2)),EDATE(IF(ISODD(A699),Schedule!fpdate,Schedule!fpdate-15),A699/2))))),IF(A699=1,Schedule!fpdate,EDATE(Schedule!fpdate,Schedule!months_per_period*(A699-1)))))))</f>
        <v/>
      </c>
      <c r="C699" s="55" t="str">
        <f>IF(A699="","",IF(Schedule!roundOpt,IF(OR(A699=Schedule!nper,Schedule!payment&gt;ROUND((1+Schedule!rate)*H698,2)),ROUND((1+Schedule!rate)*H698,2),Schedule!payment),IF(OR(A699=Schedule!nper,Schedule!payment&gt;(1+Schedule!rate)*H698),(1+Schedule!rate)*H698,Schedule!payment)))</f>
        <v/>
      </c>
      <c r="D699" s="58"/>
      <c r="E699" s="57"/>
      <c r="F699" s="57" t="str">
        <f>IF(A699="","",IF(AND(A699=1,Schedule!pmtType=1),0,IF(Schedule!roundOpt,ROUND(Schedule!rate*H698,2),Schedule!rate*H698)))</f>
        <v/>
      </c>
      <c r="G699" s="57" t="str">
        <f t="shared" si="7"/>
        <v/>
      </c>
      <c r="H699" s="57" t="str">
        <f t="shared" si="8"/>
        <v/>
      </c>
    </row>
    <row r="700" ht="12.75" customHeight="1">
      <c r="A700" s="53" t="str">
        <f>IF(H699="","",IF(Schedule!roundOpt,IF(OR(A699&gt;=Schedule!nper,ROUND(H699,2)&lt;=0),"",A699+1),IF(OR(A699&gt;=Schedule!nper,H699&lt;=0),"",A699+1)))</f>
        <v/>
      </c>
      <c r="B700" s="54" t="str">
        <f>IF(A700="","",IF(Schedule!periods_per_year=26,IF(A700=1,Schedule!fpdate,B699+14),IF(Schedule!periods_per_year=52,IF(A700=1,Schedule!fpdate,B699+7),IF(Schedule!periods_per_year=24,IF(A700=1,Schedule!fpdate,IF(Schedule!fpdate=EOMONTH(Schedule!fpdate,0),IF(ISODD(A700),EOMONTH(EDATE(Schedule!fpdate,(A700-1)/2),0),EDATE(DATE(YEAR(Schedule!fpdate),MONTH(Schedule!fpdate)+1,15),(A700-1)/2)),IF(DAY(Schedule!fpdate)=15,IF(ISODD(A700),EDATE(Schedule!fpdate,(A700-1)/2),EOMONTH(EDATE(Schedule!fpdate,(A700-1)/2),0)),IF(DAY(Schedule!fpdate)&lt;=14,IF(ISODD(A700),EDATE(Schedule!fpdate,(A700-1)/2),EDATE(MIN(Schedule!fpdate+15,EOMONTH(Schedule!fpdate,0)),(A700-1)/2)),EDATE(IF(ISODD(A700),Schedule!fpdate,Schedule!fpdate-15),A700/2))))),IF(A700=1,Schedule!fpdate,EDATE(Schedule!fpdate,Schedule!months_per_period*(A700-1)))))))</f>
        <v/>
      </c>
      <c r="C700" s="55" t="str">
        <f>IF(A700="","",IF(Schedule!roundOpt,IF(OR(A700=Schedule!nper,Schedule!payment&gt;ROUND((1+Schedule!rate)*H699,2)),ROUND((1+Schedule!rate)*H699,2),Schedule!payment),IF(OR(A700=Schedule!nper,Schedule!payment&gt;(1+Schedule!rate)*H699),(1+Schedule!rate)*H699,Schedule!payment)))</f>
        <v/>
      </c>
      <c r="D700" s="58"/>
      <c r="E700" s="57"/>
      <c r="F700" s="57" t="str">
        <f>IF(A700="","",IF(AND(A700=1,Schedule!pmtType=1),0,IF(Schedule!roundOpt,ROUND(Schedule!rate*H699,2),Schedule!rate*H699)))</f>
        <v/>
      </c>
      <c r="G700" s="57" t="str">
        <f t="shared" si="7"/>
        <v/>
      </c>
      <c r="H700" s="57" t="str">
        <f t="shared" si="8"/>
        <v/>
      </c>
    </row>
    <row r="701" ht="12.75" customHeight="1">
      <c r="A701" s="53" t="str">
        <f>IF(H700="","",IF(Schedule!roundOpt,IF(OR(A700&gt;=Schedule!nper,ROUND(H700,2)&lt;=0),"",A700+1),IF(OR(A700&gt;=Schedule!nper,H700&lt;=0),"",A700+1)))</f>
        <v/>
      </c>
      <c r="B701" s="54" t="str">
        <f>IF(A701="","",IF(Schedule!periods_per_year=26,IF(A701=1,Schedule!fpdate,B700+14),IF(Schedule!periods_per_year=52,IF(A701=1,Schedule!fpdate,B700+7),IF(Schedule!periods_per_year=24,IF(A701=1,Schedule!fpdate,IF(Schedule!fpdate=EOMONTH(Schedule!fpdate,0),IF(ISODD(A701),EOMONTH(EDATE(Schedule!fpdate,(A701-1)/2),0),EDATE(DATE(YEAR(Schedule!fpdate),MONTH(Schedule!fpdate)+1,15),(A701-1)/2)),IF(DAY(Schedule!fpdate)=15,IF(ISODD(A701),EDATE(Schedule!fpdate,(A701-1)/2),EOMONTH(EDATE(Schedule!fpdate,(A701-1)/2),0)),IF(DAY(Schedule!fpdate)&lt;=14,IF(ISODD(A701),EDATE(Schedule!fpdate,(A701-1)/2),EDATE(MIN(Schedule!fpdate+15,EOMONTH(Schedule!fpdate,0)),(A701-1)/2)),EDATE(IF(ISODD(A701),Schedule!fpdate,Schedule!fpdate-15),A701/2))))),IF(A701=1,Schedule!fpdate,EDATE(Schedule!fpdate,Schedule!months_per_period*(A701-1)))))))</f>
        <v/>
      </c>
      <c r="C701" s="55" t="str">
        <f>IF(A701="","",IF(Schedule!roundOpt,IF(OR(A701=Schedule!nper,Schedule!payment&gt;ROUND((1+Schedule!rate)*H700,2)),ROUND((1+Schedule!rate)*H700,2),Schedule!payment),IF(OR(A701=Schedule!nper,Schedule!payment&gt;(1+Schedule!rate)*H700),(1+Schedule!rate)*H700,Schedule!payment)))</f>
        <v/>
      </c>
      <c r="D701" s="58"/>
      <c r="E701" s="57"/>
      <c r="F701" s="57" t="str">
        <f>IF(A701="","",IF(AND(A701=1,Schedule!pmtType=1),0,IF(Schedule!roundOpt,ROUND(Schedule!rate*H700,2),Schedule!rate*H700)))</f>
        <v/>
      </c>
      <c r="G701" s="57" t="str">
        <f t="shared" si="7"/>
        <v/>
      </c>
      <c r="H701" s="57" t="str">
        <f t="shared" si="8"/>
        <v/>
      </c>
    </row>
    <row r="702" ht="12.75" customHeight="1">
      <c r="A702" s="53" t="str">
        <f>IF(H701="","",IF(Schedule!roundOpt,IF(OR(A701&gt;=Schedule!nper,ROUND(H701,2)&lt;=0),"",A701+1),IF(OR(A701&gt;=Schedule!nper,H701&lt;=0),"",A701+1)))</f>
        <v/>
      </c>
      <c r="B702" s="54" t="str">
        <f>IF(A702="","",IF(Schedule!periods_per_year=26,IF(A702=1,Schedule!fpdate,B701+14),IF(Schedule!periods_per_year=52,IF(A702=1,Schedule!fpdate,B701+7),IF(Schedule!periods_per_year=24,IF(A702=1,Schedule!fpdate,IF(Schedule!fpdate=EOMONTH(Schedule!fpdate,0),IF(ISODD(A702),EOMONTH(EDATE(Schedule!fpdate,(A702-1)/2),0),EDATE(DATE(YEAR(Schedule!fpdate),MONTH(Schedule!fpdate)+1,15),(A702-1)/2)),IF(DAY(Schedule!fpdate)=15,IF(ISODD(A702),EDATE(Schedule!fpdate,(A702-1)/2),EOMONTH(EDATE(Schedule!fpdate,(A702-1)/2),0)),IF(DAY(Schedule!fpdate)&lt;=14,IF(ISODD(A702),EDATE(Schedule!fpdate,(A702-1)/2),EDATE(MIN(Schedule!fpdate+15,EOMONTH(Schedule!fpdate,0)),(A702-1)/2)),EDATE(IF(ISODD(A702),Schedule!fpdate,Schedule!fpdate-15),A702/2))))),IF(A702=1,Schedule!fpdate,EDATE(Schedule!fpdate,Schedule!months_per_period*(A702-1)))))))</f>
        <v/>
      </c>
      <c r="C702" s="55" t="str">
        <f>IF(A702="","",IF(Schedule!roundOpt,IF(OR(A702=Schedule!nper,Schedule!payment&gt;ROUND((1+Schedule!rate)*H701,2)),ROUND((1+Schedule!rate)*H701,2),Schedule!payment),IF(OR(A702=Schedule!nper,Schedule!payment&gt;(1+Schedule!rate)*H701),(1+Schedule!rate)*H701,Schedule!payment)))</f>
        <v/>
      </c>
      <c r="D702" s="58"/>
      <c r="E702" s="57"/>
      <c r="F702" s="57" t="str">
        <f>IF(A702="","",IF(AND(A702=1,Schedule!pmtType=1),0,IF(Schedule!roundOpt,ROUND(Schedule!rate*H701,2),Schedule!rate*H701)))</f>
        <v/>
      </c>
      <c r="G702" s="57" t="str">
        <f t="shared" si="7"/>
        <v/>
      </c>
      <c r="H702" s="57" t="str">
        <f t="shared" si="8"/>
        <v/>
      </c>
    </row>
    <row r="703" ht="12.75" customHeight="1">
      <c r="A703" s="53" t="str">
        <f>IF(H702="","",IF(Schedule!roundOpt,IF(OR(A702&gt;=Schedule!nper,ROUND(H702,2)&lt;=0),"",A702+1),IF(OR(A702&gt;=Schedule!nper,H702&lt;=0),"",A702+1)))</f>
        <v/>
      </c>
      <c r="B703" s="54" t="str">
        <f>IF(A703="","",IF(Schedule!periods_per_year=26,IF(A703=1,Schedule!fpdate,B702+14),IF(Schedule!periods_per_year=52,IF(A703=1,Schedule!fpdate,B702+7),IF(Schedule!periods_per_year=24,IF(A703=1,Schedule!fpdate,IF(Schedule!fpdate=EOMONTH(Schedule!fpdate,0),IF(ISODD(A703),EOMONTH(EDATE(Schedule!fpdate,(A703-1)/2),0),EDATE(DATE(YEAR(Schedule!fpdate),MONTH(Schedule!fpdate)+1,15),(A703-1)/2)),IF(DAY(Schedule!fpdate)=15,IF(ISODD(A703),EDATE(Schedule!fpdate,(A703-1)/2),EOMONTH(EDATE(Schedule!fpdate,(A703-1)/2),0)),IF(DAY(Schedule!fpdate)&lt;=14,IF(ISODD(A703),EDATE(Schedule!fpdate,(A703-1)/2),EDATE(MIN(Schedule!fpdate+15,EOMONTH(Schedule!fpdate,0)),(A703-1)/2)),EDATE(IF(ISODD(A703),Schedule!fpdate,Schedule!fpdate-15),A703/2))))),IF(A703=1,Schedule!fpdate,EDATE(Schedule!fpdate,Schedule!months_per_period*(A703-1)))))))</f>
        <v/>
      </c>
      <c r="C703" s="55" t="str">
        <f>IF(A703="","",IF(Schedule!roundOpt,IF(OR(A703=Schedule!nper,Schedule!payment&gt;ROUND((1+Schedule!rate)*H702,2)),ROUND((1+Schedule!rate)*H702,2),Schedule!payment),IF(OR(A703=Schedule!nper,Schedule!payment&gt;(1+Schedule!rate)*H702),(1+Schedule!rate)*H702,Schedule!payment)))</f>
        <v/>
      </c>
      <c r="D703" s="58"/>
      <c r="E703" s="57"/>
      <c r="F703" s="57" t="str">
        <f>IF(A703="","",IF(AND(A703=1,Schedule!pmtType=1),0,IF(Schedule!roundOpt,ROUND(Schedule!rate*H702,2),Schedule!rate*H702)))</f>
        <v/>
      </c>
      <c r="G703" s="57" t="str">
        <f t="shared" si="7"/>
        <v/>
      </c>
      <c r="H703" s="57" t="str">
        <f t="shared" si="8"/>
        <v/>
      </c>
    </row>
    <row r="704" ht="12.75" customHeight="1">
      <c r="A704" s="53" t="str">
        <f>IF(H703="","",IF(Schedule!roundOpt,IF(OR(A703&gt;=Schedule!nper,ROUND(H703,2)&lt;=0),"",A703+1),IF(OR(A703&gt;=Schedule!nper,H703&lt;=0),"",A703+1)))</f>
        <v/>
      </c>
      <c r="B704" s="54" t="str">
        <f>IF(A704="","",IF(Schedule!periods_per_year=26,IF(A704=1,Schedule!fpdate,B703+14),IF(Schedule!periods_per_year=52,IF(A704=1,Schedule!fpdate,B703+7),IF(Schedule!periods_per_year=24,IF(A704=1,Schedule!fpdate,IF(Schedule!fpdate=EOMONTH(Schedule!fpdate,0),IF(ISODD(A704),EOMONTH(EDATE(Schedule!fpdate,(A704-1)/2),0),EDATE(DATE(YEAR(Schedule!fpdate),MONTH(Schedule!fpdate)+1,15),(A704-1)/2)),IF(DAY(Schedule!fpdate)=15,IF(ISODD(A704),EDATE(Schedule!fpdate,(A704-1)/2),EOMONTH(EDATE(Schedule!fpdate,(A704-1)/2),0)),IF(DAY(Schedule!fpdate)&lt;=14,IF(ISODD(A704),EDATE(Schedule!fpdate,(A704-1)/2),EDATE(MIN(Schedule!fpdate+15,EOMONTH(Schedule!fpdate,0)),(A704-1)/2)),EDATE(IF(ISODD(A704),Schedule!fpdate,Schedule!fpdate-15),A704/2))))),IF(A704=1,Schedule!fpdate,EDATE(Schedule!fpdate,Schedule!months_per_period*(A704-1)))))))</f>
        <v/>
      </c>
      <c r="C704" s="55" t="str">
        <f>IF(A704="","",IF(Schedule!roundOpt,IF(OR(A704=Schedule!nper,Schedule!payment&gt;ROUND((1+Schedule!rate)*H703,2)),ROUND((1+Schedule!rate)*H703,2),Schedule!payment),IF(OR(A704=Schedule!nper,Schedule!payment&gt;(1+Schedule!rate)*H703),(1+Schedule!rate)*H703,Schedule!payment)))</f>
        <v/>
      </c>
      <c r="D704" s="58"/>
      <c r="E704" s="57"/>
      <c r="F704" s="57" t="str">
        <f>IF(A704="","",IF(AND(A704=1,Schedule!pmtType=1),0,IF(Schedule!roundOpt,ROUND(Schedule!rate*H703,2),Schedule!rate*H703)))</f>
        <v/>
      </c>
      <c r="G704" s="57" t="str">
        <f t="shared" si="7"/>
        <v/>
      </c>
      <c r="H704" s="57" t="str">
        <f t="shared" si="8"/>
        <v/>
      </c>
    </row>
    <row r="705" ht="12.75" customHeight="1">
      <c r="A705" s="53" t="str">
        <f>IF(H704="","",IF(Schedule!roundOpt,IF(OR(A704&gt;=Schedule!nper,ROUND(H704,2)&lt;=0),"",A704+1),IF(OR(A704&gt;=Schedule!nper,H704&lt;=0),"",A704+1)))</f>
        <v/>
      </c>
      <c r="B705" s="54" t="str">
        <f>IF(A705="","",IF(Schedule!periods_per_year=26,IF(A705=1,Schedule!fpdate,B704+14),IF(Schedule!periods_per_year=52,IF(A705=1,Schedule!fpdate,B704+7),IF(Schedule!periods_per_year=24,IF(A705=1,Schedule!fpdate,IF(Schedule!fpdate=EOMONTH(Schedule!fpdate,0),IF(ISODD(A705),EOMONTH(EDATE(Schedule!fpdate,(A705-1)/2),0),EDATE(DATE(YEAR(Schedule!fpdate),MONTH(Schedule!fpdate)+1,15),(A705-1)/2)),IF(DAY(Schedule!fpdate)=15,IF(ISODD(A705),EDATE(Schedule!fpdate,(A705-1)/2),EOMONTH(EDATE(Schedule!fpdate,(A705-1)/2),0)),IF(DAY(Schedule!fpdate)&lt;=14,IF(ISODD(A705),EDATE(Schedule!fpdate,(A705-1)/2),EDATE(MIN(Schedule!fpdate+15,EOMONTH(Schedule!fpdate,0)),(A705-1)/2)),EDATE(IF(ISODD(A705),Schedule!fpdate,Schedule!fpdate-15),A705/2))))),IF(A705=1,Schedule!fpdate,EDATE(Schedule!fpdate,Schedule!months_per_period*(A705-1)))))))</f>
        <v/>
      </c>
      <c r="C705" s="55" t="str">
        <f>IF(A705="","",IF(Schedule!roundOpt,IF(OR(A705=Schedule!nper,Schedule!payment&gt;ROUND((1+Schedule!rate)*H704,2)),ROUND((1+Schedule!rate)*H704,2),Schedule!payment),IF(OR(A705=Schedule!nper,Schedule!payment&gt;(1+Schedule!rate)*H704),(1+Schedule!rate)*H704,Schedule!payment)))</f>
        <v/>
      </c>
      <c r="D705" s="58"/>
      <c r="E705" s="57"/>
      <c r="F705" s="57" t="str">
        <f>IF(A705="","",IF(AND(A705=1,Schedule!pmtType=1),0,IF(Schedule!roundOpt,ROUND(Schedule!rate*H704,2),Schedule!rate*H704)))</f>
        <v/>
      </c>
      <c r="G705" s="57" t="str">
        <f t="shared" si="7"/>
        <v/>
      </c>
      <c r="H705" s="57" t="str">
        <f t="shared" si="8"/>
        <v/>
      </c>
    </row>
    <row r="706" ht="12.75" customHeight="1">
      <c r="A706" s="53" t="str">
        <f>IF(H705="","",IF(Schedule!roundOpt,IF(OR(A705&gt;=Schedule!nper,ROUND(H705,2)&lt;=0),"",A705+1),IF(OR(A705&gt;=Schedule!nper,H705&lt;=0),"",A705+1)))</f>
        <v/>
      </c>
      <c r="B706" s="54" t="str">
        <f>IF(A706="","",IF(Schedule!periods_per_year=26,IF(A706=1,Schedule!fpdate,B705+14),IF(Schedule!periods_per_year=52,IF(A706=1,Schedule!fpdate,B705+7),IF(Schedule!periods_per_year=24,IF(A706=1,Schedule!fpdate,IF(Schedule!fpdate=EOMONTH(Schedule!fpdate,0),IF(ISODD(A706),EOMONTH(EDATE(Schedule!fpdate,(A706-1)/2),0),EDATE(DATE(YEAR(Schedule!fpdate),MONTH(Schedule!fpdate)+1,15),(A706-1)/2)),IF(DAY(Schedule!fpdate)=15,IF(ISODD(A706),EDATE(Schedule!fpdate,(A706-1)/2),EOMONTH(EDATE(Schedule!fpdate,(A706-1)/2),0)),IF(DAY(Schedule!fpdate)&lt;=14,IF(ISODD(A706),EDATE(Schedule!fpdate,(A706-1)/2),EDATE(MIN(Schedule!fpdate+15,EOMONTH(Schedule!fpdate,0)),(A706-1)/2)),EDATE(IF(ISODD(A706),Schedule!fpdate,Schedule!fpdate-15),A706/2))))),IF(A706=1,Schedule!fpdate,EDATE(Schedule!fpdate,Schedule!months_per_period*(A706-1)))))))</f>
        <v/>
      </c>
      <c r="C706" s="55" t="str">
        <f>IF(A706="","",IF(Schedule!roundOpt,IF(OR(A706=Schedule!nper,Schedule!payment&gt;ROUND((1+Schedule!rate)*H705,2)),ROUND((1+Schedule!rate)*H705,2),Schedule!payment),IF(OR(A706=Schedule!nper,Schedule!payment&gt;(1+Schedule!rate)*H705),(1+Schedule!rate)*H705,Schedule!payment)))</f>
        <v/>
      </c>
      <c r="D706" s="58"/>
      <c r="E706" s="57"/>
      <c r="F706" s="57" t="str">
        <f>IF(A706="","",IF(AND(A706=1,Schedule!pmtType=1),0,IF(Schedule!roundOpt,ROUND(Schedule!rate*H705,2),Schedule!rate*H705)))</f>
        <v/>
      </c>
      <c r="G706" s="57" t="str">
        <f t="shared" si="7"/>
        <v/>
      </c>
      <c r="H706" s="57" t="str">
        <f t="shared" si="8"/>
        <v/>
      </c>
    </row>
    <row r="707" ht="12.75" customHeight="1">
      <c r="A707" s="53" t="str">
        <f>IF(H706="","",IF(Schedule!roundOpt,IF(OR(A706&gt;=Schedule!nper,ROUND(H706,2)&lt;=0),"",A706+1),IF(OR(A706&gt;=Schedule!nper,H706&lt;=0),"",A706+1)))</f>
        <v/>
      </c>
      <c r="B707" s="54" t="str">
        <f>IF(A707="","",IF(Schedule!periods_per_year=26,IF(A707=1,Schedule!fpdate,B706+14),IF(Schedule!periods_per_year=52,IF(A707=1,Schedule!fpdate,B706+7),IF(Schedule!periods_per_year=24,IF(A707=1,Schedule!fpdate,IF(Schedule!fpdate=EOMONTH(Schedule!fpdate,0),IF(ISODD(A707),EOMONTH(EDATE(Schedule!fpdate,(A707-1)/2),0),EDATE(DATE(YEAR(Schedule!fpdate),MONTH(Schedule!fpdate)+1,15),(A707-1)/2)),IF(DAY(Schedule!fpdate)=15,IF(ISODD(A707),EDATE(Schedule!fpdate,(A707-1)/2),EOMONTH(EDATE(Schedule!fpdate,(A707-1)/2),0)),IF(DAY(Schedule!fpdate)&lt;=14,IF(ISODD(A707),EDATE(Schedule!fpdate,(A707-1)/2),EDATE(MIN(Schedule!fpdate+15,EOMONTH(Schedule!fpdate,0)),(A707-1)/2)),EDATE(IF(ISODD(A707),Schedule!fpdate,Schedule!fpdate-15),A707/2))))),IF(A707=1,Schedule!fpdate,EDATE(Schedule!fpdate,Schedule!months_per_period*(A707-1)))))))</f>
        <v/>
      </c>
      <c r="C707" s="55" t="str">
        <f>IF(A707="","",IF(Schedule!roundOpt,IF(OR(A707=Schedule!nper,Schedule!payment&gt;ROUND((1+Schedule!rate)*H706,2)),ROUND((1+Schedule!rate)*H706,2),Schedule!payment),IF(OR(A707=Schedule!nper,Schedule!payment&gt;(1+Schedule!rate)*H706),(1+Schedule!rate)*H706,Schedule!payment)))</f>
        <v/>
      </c>
      <c r="D707" s="58"/>
      <c r="E707" s="57"/>
      <c r="F707" s="57" t="str">
        <f>IF(A707="","",IF(AND(A707=1,Schedule!pmtType=1),0,IF(Schedule!roundOpt,ROUND(Schedule!rate*H706,2),Schedule!rate*H706)))</f>
        <v/>
      </c>
      <c r="G707" s="57" t="str">
        <f t="shared" si="7"/>
        <v/>
      </c>
      <c r="H707" s="57" t="str">
        <f t="shared" si="8"/>
        <v/>
      </c>
    </row>
    <row r="708" ht="12.75" customHeight="1">
      <c r="A708" s="53" t="str">
        <f>IF(H707="","",IF(Schedule!roundOpt,IF(OR(A707&gt;=Schedule!nper,ROUND(H707,2)&lt;=0),"",A707+1),IF(OR(A707&gt;=Schedule!nper,H707&lt;=0),"",A707+1)))</f>
        <v/>
      </c>
      <c r="B708" s="54" t="str">
        <f>IF(A708="","",IF(Schedule!periods_per_year=26,IF(A708=1,Schedule!fpdate,B707+14),IF(Schedule!periods_per_year=52,IF(A708=1,Schedule!fpdate,B707+7),IF(Schedule!periods_per_year=24,IF(A708=1,Schedule!fpdate,IF(Schedule!fpdate=EOMONTH(Schedule!fpdate,0),IF(ISODD(A708),EOMONTH(EDATE(Schedule!fpdate,(A708-1)/2),0),EDATE(DATE(YEAR(Schedule!fpdate),MONTH(Schedule!fpdate)+1,15),(A708-1)/2)),IF(DAY(Schedule!fpdate)=15,IF(ISODD(A708),EDATE(Schedule!fpdate,(A708-1)/2),EOMONTH(EDATE(Schedule!fpdate,(A708-1)/2),0)),IF(DAY(Schedule!fpdate)&lt;=14,IF(ISODD(A708),EDATE(Schedule!fpdate,(A708-1)/2),EDATE(MIN(Schedule!fpdate+15,EOMONTH(Schedule!fpdate,0)),(A708-1)/2)),EDATE(IF(ISODD(A708),Schedule!fpdate,Schedule!fpdate-15),A708/2))))),IF(A708=1,Schedule!fpdate,EDATE(Schedule!fpdate,Schedule!months_per_period*(A708-1)))))))</f>
        <v/>
      </c>
      <c r="C708" s="55" t="str">
        <f>IF(A708="","",IF(Schedule!roundOpt,IF(OR(A708=Schedule!nper,Schedule!payment&gt;ROUND((1+Schedule!rate)*H707,2)),ROUND((1+Schedule!rate)*H707,2),Schedule!payment),IF(OR(A708=Schedule!nper,Schedule!payment&gt;(1+Schedule!rate)*H707),(1+Schedule!rate)*H707,Schedule!payment)))</f>
        <v/>
      </c>
      <c r="D708" s="58"/>
      <c r="E708" s="57"/>
      <c r="F708" s="57" t="str">
        <f>IF(A708="","",IF(AND(A708=1,Schedule!pmtType=1),0,IF(Schedule!roundOpt,ROUND(Schedule!rate*H707,2),Schedule!rate*H707)))</f>
        <v/>
      </c>
      <c r="G708" s="57" t="str">
        <f t="shared" si="7"/>
        <v/>
      </c>
      <c r="H708" s="57" t="str">
        <f t="shared" si="8"/>
        <v/>
      </c>
    </row>
    <row r="709" ht="12.75" customHeight="1">
      <c r="A709" s="53" t="str">
        <f>IF(H708="","",IF(Schedule!roundOpt,IF(OR(A708&gt;=Schedule!nper,ROUND(H708,2)&lt;=0),"",A708+1),IF(OR(A708&gt;=Schedule!nper,H708&lt;=0),"",A708+1)))</f>
        <v/>
      </c>
      <c r="B709" s="54" t="str">
        <f>IF(A709="","",IF(Schedule!periods_per_year=26,IF(A709=1,Schedule!fpdate,B708+14),IF(Schedule!periods_per_year=52,IF(A709=1,Schedule!fpdate,B708+7),IF(Schedule!periods_per_year=24,IF(A709=1,Schedule!fpdate,IF(Schedule!fpdate=EOMONTH(Schedule!fpdate,0),IF(ISODD(A709),EOMONTH(EDATE(Schedule!fpdate,(A709-1)/2),0),EDATE(DATE(YEAR(Schedule!fpdate),MONTH(Schedule!fpdate)+1,15),(A709-1)/2)),IF(DAY(Schedule!fpdate)=15,IF(ISODD(A709),EDATE(Schedule!fpdate,(A709-1)/2),EOMONTH(EDATE(Schedule!fpdate,(A709-1)/2),0)),IF(DAY(Schedule!fpdate)&lt;=14,IF(ISODD(A709),EDATE(Schedule!fpdate,(A709-1)/2),EDATE(MIN(Schedule!fpdate+15,EOMONTH(Schedule!fpdate,0)),(A709-1)/2)),EDATE(IF(ISODD(A709),Schedule!fpdate,Schedule!fpdate-15),A709/2))))),IF(A709=1,Schedule!fpdate,EDATE(Schedule!fpdate,Schedule!months_per_period*(A709-1)))))))</f>
        <v/>
      </c>
      <c r="C709" s="55" t="str">
        <f>IF(A709="","",IF(Schedule!roundOpt,IF(OR(A709=Schedule!nper,Schedule!payment&gt;ROUND((1+Schedule!rate)*H708,2)),ROUND((1+Schedule!rate)*H708,2),Schedule!payment),IF(OR(A709=Schedule!nper,Schedule!payment&gt;(1+Schedule!rate)*H708),(1+Schedule!rate)*H708,Schedule!payment)))</f>
        <v/>
      </c>
      <c r="D709" s="58"/>
      <c r="E709" s="57"/>
      <c r="F709" s="57" t="str">
        <f>IF(A709="","",IF(AND(A709=1,Schedule!pmtType=1),0,IF(Schedule!roundOpt,ROUND(Schedule!rate*H708,2),Schedule!rate*H708)))</f>
        <v/>
      </c>
      <c r="G709" s="57" t="str">
        <f t="shared" si="7"/>
        <v/>
      </c>
      <c r="H709" s="57" t="str">
        <f t="shared" si="8"/>
        <v/>
      </c>
    </row>
    <row r="710" ht="12.75" customHeight="1">
      <c r="A710" s="53" t="str">
        <f>IF(H709="","",IF(Schedule!roundOpt,IF(OR(A709&gt;=Schedule!nper,ROUND(H709,2)&lt;=0),"",A709+1),IF(OR(A709&gt;=Schedule!nper,H709&lt;=0),"",A709+1)))</f>
        <v/>
      </c>
      <c r="B710" s="54" t="str">
        <f>IF(A710="","",IF(Schedule!periods_per_year=26,IF(A710=1,Schedule!fpdate,B709+14),IF(Schedule!periods_per_year=52,IF(A710=1,Schedule!fpdate,B709+7),IF(Schedule!periods_per_year=24,IF(A710=1,Schedule!fpdate,IF(Schedule!fpdate=EOMONTH(Schedule!fpdate,0),IF(ISODD(A710),EOMONTH(EDATE(Schedule!fpdate,(A710-1)/2),0),EDATE(DATE(YEAR(Schedule!fpdate),MONTH(Schedule!fpdate)+1,15),(A710-1)/2)),IF(DAY(Schedule!fpdate)=15,IF(ISODD(A710),EDATE(Schedule!fpdate,(A710-1)/2),EOMONTH(EDATE(Schedule!fpdate,(A710-1)/2),0)),IF(DAY(Schedule!fpdate)&lt;=14,IF(ISODD(A710),EDATE(Schedule!fpdate,(A710-1)/2),EDATE(MIN(Schedule!fpdate+15,EOMONTH(Schedule!fpdate,0)),(A710-1)/2)),EDATE(IF(ISODD(A710),Schedule!fpdate,Schedule!fpdate-15),A710/2))))),IF(A710=1,Schedule!fpdate,EDATE(Schedule!fpdate,Schedule!months_per_period*(A710-1)))))))</f>
        <v/>
      </c>
      <c r="C710" s="55" t="str">
        <f>IF(A710="","",IF(Schedule!roundOpt,IF(OR(A710=Schedule!nper,Schedule!payment&gt;ROUND((1+Schedule!rate)*H709,2)),ROUND((1+Schedule!rate)*H709,2),Schedule!payment),IF(OR(A710=Schedule!nper,Schedule!payment&gt;(1+Schedule!rate)*H709),(1+Schedule!rate)*H709,Schedule!payment)))</f>
        <v/>
      </c>
      <c r="D710" s="58"/>
      <c r="E710" s="57"/>
      <c r="F710" s="57" t="str">
        <f>IF(A710="","",IF(AND(A710=1,Schedule!pmtType=1),0,IF(Schedule!roundOpt,ROUND(Schedule!rate*H709,2),Schedule!rate*H709)))</f>
        <v/>
      </c>
      <c r="G710" s="57" t="str">
        <f t="shared" si="7"/>
        <v/>
      </c>
      <c r="H710" s="57" t="str">
        <f t="shared" si="8"/>
        <v/>
      </c>
    </row>
    <row r="711" ht="12.75" customHeight="1">
      <c r="A711" s="53" t="str">
        <f>IF(H710="","",IF(Schedule!roundOpt,IF(OR(A710&gt;=Schedule!nper,ROUND(H710,2)&lt;=0),"",A710+1),IF(OR(A710&gt;=Schedule!nper,H710&lt;=0),"",A710+1)))</f>
        <v/>
      </c>
      <c r="B711" s="54" t="str">
        <f>IF(A711="","",IF(Schedule!periods_per_year=26,IF(A711=1,Schedule!fpdate,B710+14),IF(Schedule!periods_per_year=52,IF(A711=1,Schedule!fpdate,B710+7),IF(Schedule!periods_per_year=24,IF(A711=1,Schedule!fpdate,IF(Schedule!fpdate=EOMONTH(Schedule!fpdate,0),IF(ISODD(A711),EOMONTH(EDATE(Schedule!fpdate,(A711-1)/2),0),EDATE(DATE(YEAR(Schedule!fpdate),MONTH(Schedule!fpdate)+1,15),(A711-1)/2)),IF(DAY(Schedule!fpdate)=15,IF(ISODD(A711),EDATE(Schedule!fpdate,(A711-1)/2),EOMONTH(EDATE(Schedule!fpdate,(A711-1)/2),0)),IF(DAY(Schedule!fpdate)&lt;=14,IF(ISODD(A711),EDATE(Schedule!fpdate,(A711-1)/2),EDATE(MIN(Schedule!fpdate+15,EOMONTH(Schedule!fpdate,0)),(A711-1)/2)),EDATE(IF(ISODD(A711),Schedule!fpdate,Schedule!fpdate-15),A711/2))))),IF(A711=1,Schedule!fpdate,EDATE(Schedule!fpdate,Schedule!months_per_period*(A711-1)))))))</f>
        <v/>
      </c>
      <c r="C711" s="55" t="str">
        <f>IF(A711="","",IF(Schedule!roundOpt,IF(OR(A711=Schedule!nper,Schedule!payment&gt;ROUND((1+Schedule!rate)*H710,2)),ROUND((1+Schedule!rate)*H710,2),Schedule!payment),IF(OR(A711=Schedule!nper,Schedule!payment&gt;(1+Schedule!rate)*H710),(1+Schedule!rate)*H710,Schedule!payment)))</f>
        <v/>
      </c>
      <c r="D711" s="58"/>
      <c r="E711" s="57"/>
      <c r="F711" s="57" t="str">
        <f>IF(A711="","",IF(AND(A711=1,Schedule!pmtType=1),0,IF(Schedule!roundOpt,ROUND(Schedule!rate*H710,2),Schedule!rate*H710)))</f>
        <v/>
      </c>
      <c r="G711" s="57" t="str">
        <f t="shared" si="7"/>
        <v/>
      </c>
      <c r="H711" s="57" t="str">
        <f t="shared" si="8"/>
        <v/>
      </c>
    </row>
    <row r="712" ht="12.75" customHeight="1">
      <c r="A712" s="53" t="str">
        <f>IF(H711="","",IF(Schedule!roundOpt,IF(OR(A711&gt;=Schedule!nper,ROUND(H711,2)&lt;=0),"",A711+1),IF(OR(A711&gt;=Schedule!nper,H711&lt;=0),"",A711+1)))</f>
        <v/>
      </c>
      <c r="B712" s="54" t="str">
        <f>IF(A712="","",IF(Schedule!periods_per_year=26,IF(A712=1,Schedule!fpdate,B711+14),IF(Schedule!periods_per_year=52,IF(A712=1,Schedule!fpdate,B711+7),IF(Schedule!periods_per_year=24,IF(A712=1,Schedule!fpdate,IF(Schedule!fpdate=EOMONTH(Schedule!fpdate,0),IF(ISODD(A712),EOMONTH(EDATE(Schedule!fpdate,(A712-1)/2),0),EDATE(DATE(YEAR(Schedule!fpdate),MONTH(Schedule!fpdate)+1,15),(A712-1)/2)),IF(DAY(Schedule!fpdate)=15,IF(ISODD(A712),EDATE(Schedule!fpdate,(A712-1)/2),EOMONTH(EDATE(Schedule!fpdate,(A712-1)/2),0)),IF(DAY(Schedule!fpdate)&lt;=14,IF(ISODD(A712),EDATE(Schedule!fpdate,(A712-1)/2),EDATE(MIN(Schedule!fpdate+15,EOMONTH(Schedule!fpdate,0)),(A712-1)/2)),EDATE(IF(ISODD(A712),Schedule!fpdate,Schedule!fpdate-15),A712/2))))),IF(A712=1,Schedule!fpdate,EDATE(Schedule!fpdate,Schedule!months_per_period*(A712-1)))))))</f>
        <v/>
      </c>
      <c r="C712" s="55" t="str">
        <f>IF(A712="","",IF(Schedule!roundOpt,IF(OR(A712=Schedule!nper,Schedule!payment&gt;ROUND((1+Schedule!rate)*H711,2)),ROUND((1+Schedule!rate)*H711,2),Schedule!payment),IF(OR(A712=Schedule!nper,Schedule!payment&gt;(1+Schedule!rate)*H711),(1+Schedule!rate)*H711,Schedule!payment)))</f>
        <v/>
      </c>
      <c r="D712" s="58"/>
      <c r="E712" s="57"/>
      <c r="F712" s="57" t="str">
        <f>IF(A712="","",IF(AND(A712=1,Schedule!pmtType=1),0,IF(Schedule!roundOpt,ROUND(Schedule!rate*H711,2),Schedule!rate*H711)))</f>
        <v/>
      </c>
      <c r="G712" s="57" t="str">
        <f t="shared" si="7"/>
        <v/>
      </c>
      <c r="H712" s="57" t="str">
        <f t="shared" si="8"/>
        <v/>
      </c>
    </row>
    <row r="713" ht="12.75" customHeight="1">
      <c r="A713" s="53" t="str">
        <f>IF(H712="","",IF(Schedule!roundOpt,IF(OR(A712&gt;=Schedule!nper,ROUND(H712,2)&lt;=0),"",A712+1),IF(OR(A712&gt;=Schedule!nper,H712&lt;=0),"",A712+1)))</f>
        <v/>
      </c>
      <c r="B713" s="54" t="str">
        <f>IF(A713="","",IF(Schedule!periods_per_year=26,IF(A713=1,Schedule!fpdate,B712+14),IF(Schedule!periods_per_year=52,IF(A713=1,Schedule!fpdate,B712+7),IF(Schedule!periods_per_year=24,IF(A713=1,Schedule!fpdate,IF(Schedule!fpdate=EOMONTH(Schedule!fpdate,0),IF(ISODD(A713),EOMONTH(EDATE(Schedule!fpdate,(A713-1)/2),0),EDATE(DATE(YEAR(Schedule!fpdate),MONTH(Schedule!fpdate)+1,15),(A713-1)/2)),IF(DAY(Schedule!fpdate)=15,IF(ISODD(A713),EDATE(Schedule!fpdate,(A713-1)/2),EOMONTH(EDATE(Schedule!fpdate,(A713-1)/2),0)),IF(DAY(Schedule!fpdate)&lt;=14,IF(ISODD(A713),EDATE(Schedule!fpdate,(A713-1)/2),EDATE(MIN(Schedule!fpdate+15,EOMONTH(Schedule!fpdate,0)),(A713-1)/2)),EDATE(IF(ISODD(A713),Schedule!fpdate,Schedule!fpdate-15),A713/2))))),IF(A713=1,Schedule!fpdate,EDATE(Schedule!fpdate,Schedule!months_per_period*(A713-1)))))))</f>
        <v/>
      </c>
      <c r="C713" s="55" t="str">
        <f>IF(A713="","",IF(Schedule!roundOpt,IF(OR(A713=Schedule!nper,Schedule!payment&gt;ROUND((1+Schedule!rate)*H712,2)),ROUND((1+Schedule!rate)*H712,2),Schedule!payment),IF(OR(A713=Schedule!nper,Schedule!payment&gt;(1+Schedule!rate)*H712),(1+Schedule!rate)*H712,Schedule!payment)))</f>
        <v/>
      </c>
      <c r="D713" s="58"/>
      <c r="E713" s="57"/>
      <c r="F713" s="57" t="str">
        <f>IF(A713="","",IF(AND(A713=1,Schedule!pmtType=1),0,IF(Schedule!roundOpt,ROUND(Schedule!rate*H712,2),Schedule!rate*H712)))</f>
        <v/>
      </c>
      <c r="G713" s="57" t="str">
        <f t="shared" si="7"/>
        <v/>
      </c>
      <c r="H713" s="57" t="str">
        <f t="shared" si="8"/>
        <v/>
      </c>
    </row>
    <row r="714" ht="12.75" customHeight="1">
      <c r="A714" s="53" t="str">
        <f>IF(H713="","",IF(Schedule!roundOpt,IF(OR(A713&gt;=Schedule!nper,ROUND(H713,2)&lt;=0),"",A713+1),IF(OR(A713&gt;=Schedule!nper,H713&lt;=0),"",A713+1)))</f>
        <v/>
      </c>
      <c r="B714" s="54" t="str">
        <f>IF(A714="","",IF(Schedule!periods_per_year=26,IF(A714=1,Schedule!fpdate,B713+14),IF(Schedule!periods_per_year=52,IF(A714=1,Schedule!fpdate,B713+7),IF(Schedule!periods_per_year=24,IF(A714=1,Schedule!fpdate,IF(Schedule!fpdate=EOMONTH(Schedule!fpdate,0),IF(ISODD(A714),EOMONTH(EDATE(Schedule!fpdate,(A714-1)/2),0),EDATE(DATE(YEAR(Schedule!fpdate),MONTH(Schedule!fpdate)+1,15),(A714-1)/2)),IF(DAY(Schedule!fpdate)=15,IF(ISODD(A714),EDATE(Schedule!fpdate,(A714-1)/2),EOMONTH(EDATE(Schedule!fpdate,(A714-1)/2),0)),IF(DAY(Schedule!fpdate)&lt;=14,IF(ISODD(A714),EDATE(Schedule!fpdate,(A714-1)/2),EDATE(MIN(Schedule!fpdate+15,EOMONTH(Schedule!fpdate,0)),(A714-1)/2)),EDATE(IF(ISODD(A714),Schedule!fpdate,Schedule!fpdate-15),A714/2))))),IF(A714=1,Schedule!fpdate,EDATE(Schedule!fpdate,Schedule!months_per_period*(A714-1)))))))</f>
        <v/>
      </c>
      <c r="C714" s="55" t="str">
        <f>IF(A714="","",IF(Schedule!roundOpt,IF(OR(A714=Schedule!nper,Schedule!payment&gt;ROUND((1+Schedule!rate)*H713,2)),ROUND((1+Schedule!rate)*H713,2),Schedule!payment),IF(OR(A714=Schedule!nper,Schedule!payment&gt;(1+Schedule!rate)*H713),(1+Schedule!rate)*H713,Schedule!payment)))</f>
        <v/>
      </c>
      <c r="D714" s="58"/>
      <c r="E714" s="57"/>
      <c r="F714" s="57" t="str">
        <f>IF(A714="","",IF(AND(A714=1,Schedule!pmtType=1),0,IF(Schedule!roundOpt,ROUND(Schedule!rate*H713,2),Schedule!rate*H713)))</f>
        <v/>
      </c>
      <c r="G714" s="57" t="str">
        <f t="shared" si="7"/>
        <v/>
      </c>
      <c r="H714" s="57" t="str">
        <f t="shared" si="8"/>
        <v/>
      </c>
    </row>
    <row r="715" ht="12.75" customHeight="1">
      <c r="A715" s="53" t="str">
        <f>IF(H714="","",IF(Schedule!roundOpt,IF(OR(A714&gt;=Schedule!nper,ROUND(H714,2)&lt;=0),"",A714+1),IF(OR(A714&gt;=Schedule!nper,H714&lt;=0),"",A714+1)))</f>
        <v/>
      </c>
      <c r="B715" s="54" t="str">
        <f>IF(A715="","",IF(Schedule!periods_per_year=26,IF(A715=1,Schedule!fpdate,B714+14),IF(Schedule!periods_per_year=52,IF(A715=1,Schedule!fpdate,B714+7),IF(Schedule!periods_per_year=24,IF(A715=1,Schedule!fpdate,IF(Schedule!fpdate=EOMONTH(Schedule!fpdate,0),IF(ISODD(A715),EOMONTH(EDATE(Schedule!fpdate,(A715-1)/2),0),EDATE(DATE(YEAR(Schedule!fpdate),MONTH(Schedule!fpdate)+1,15),(A715-1)/2)),IF(DAY(Schedule!fpdate)=15,IF(ISODD(A715),EDATE(Schedule!fpdate,(A715-1)/2),EOMONTH(EDATE(Schedule!fpdate,(A715-1)/2),0)),IF(DAY(Schedule!fpdate)&lt;=14,IF(ISODD(A715),EDATE(Schedule!fpdate,(A715-1)/2),EDATE(MIN(Schedule!fpdate+15,EOMONTH(Schedule!fpdate,0)),(A715-1)/2)),EDATE(IF(ISODD(A715),Schedule!fpdate,Schedule!fpdate-15),A715/2))))),IF(A715=1,Schedule!fpdate,EDATE(Schedule!fpdate,Schedule!months_per_period*(A715-1)))))))</f>
        <v/>
      </c>
      <c r="C715" s="55" t="str">
        <f>IF(A715="","",IF(Schedule!roundOpt,IF(OR(A715=Schedule!nper,Schedule!payment&gt;ROUND((1+Schedule!rate)*H714,2)),ROUND((1+Schedule!rate)*H714,2),Schedule!payment),IF(OR(A715=Schedule!nper,Schedule!payment&gt;(1+Schedule!rate)*H714),(1+Schedule!rate)*H714,Schedule!payment)))</f>
        <v/>
      </c>
      <c r="D715" s="58"/>
      <c r="E715" s="57"/>
      <c r="F715" s="57" t="str">
        <f>IF(A715="","",IF(AND(A715=1,Schedule!pmtType=1),0,IF(Schedule!roundOpt,ROUND(Schedule!rate*H714,2),Schedule!rate*H714)))</f>
        <v/>
      </c>
      <c r="G715" s="57" t="str">
        <f t="shared" si="7"/>
        <v/>
      </c>
      <c r="H715" s="57" t="str">
        <f t="shared" si="8"/>
        <v/>
      </c>
    </row>
    <row r="716" ht="12.75" customHeight="1">
      <c r="A716" s="53" t="str">
        <f>IF(H715="","",IF(Schedule!roundOpt,IF(OR(A715&gt;=Schedule!nper,ROUND(H715,2)&lt;=0),"",A715+1),IF(OR(A715&gt;=Schedule!nper,H715&lt;=0),"",A715+1)))</f>
        <v/>
      </c>
      <c r="B716" s="54" t="str">
        <f>IF(A716="","",IF(Schedule!periods_per_year=26,IF(A716=1,Schedule!fpdate,B715+14),IF(Schedule!periods_per_year=52,IF(A716=1,Schedule!fpdate,B715+7),IF(Schedule!periods_per_year=24,IF(A716=1,Schedule!fpdate,IF(Schedule!fpdate=EOMONTH(Schedule!fpdate,0),IF(ISODD(A716),EOMONTH(EDATE(Schedule!fpdate,(A716-1)/2),0),EDATE(DATE(YEAR(Schedule!fpdate),MONTH(Schedule!fpdate)+1,15),(A716-1)/2)),IF(DAY(Schedule!fpdate)=15,IF(ISODD(A716),EDATE(Schedule!fpdate,(A716-1)/2),EOMONTH(EDATE(Schedule!fpdate,(A716-1)/2),0)),IF(DAY(Schedule!fpdate)&lt;=14,IF(ISODD(A716),EDATE(Schedule!fpdate,(A716-1)/2),EDATE(MIN(Schedule!fpdate+15,EOMONTH(Schedule!fpdate,0)),(A716-1)/2)),EDATE(IF(ISODD(A716),Schedule!fpdate,Schedule!fpdate-15),A716/2))))),IF(A716=1,Schedule!fpdate,EDATE(Schedule!fpdate,Schedule!months_per_period*(A716-1)))))))</f>
        <v/>
      </c>
      <c r="C716" s="55" t="str">
        <f>IF(A716="","",IF(Schedule!roundOpt,IF(OR(A716=Schedule!nper,Schedule!payment&gt;ROUND((1+Schedule!rate)*H715,2)),ROUND((1+Schedule!rate)*H715,2),Schedule!payment),IF(OR(A716=Schedule!nper,Schedule!payment&gt;(1+Schedule!rate)*H715),(1+Schedule!rate)*H715,Schedule!payment)))</f>
        <v/>
      </c>
      <c r="D716" s="58"/>
      <c r="E716" s="57"/>
      <c r="F716" s="57" t="str">
        <f>IF(A716="","",IF(AND(A716=1,Schedule!pmtType=1),0,IF(Schedule!roundOpt,ROUND(Schedule!rate*H715,2),Schedule!rate*H715)))</f>
        <v/>
      </c>
      <c r="G716" s="57" t="str">
        <f t="shared" si="7"/>
        <v/>
      </c>
      <c r="H716" s="57" t="str">
        <f t="shared" si="8"/>
        <v/>
      </c>
    </row>
    <row r="717" ht="12.75" customHeight="1">
      <c r="A717" s="53" t="str">
        <f>IF(H716="","",IF(Schedule!roundOpt,IF(OR(A716&gt;=Schedule!nper,ROUND(H716,2)&lt;=0),"",A716+1),IF(OR(A716&gt;=Schedule!nper,H716&lt;=0),"",A716+1)))</f>
        <v/>
      </c>
      <c r="B717" s="54" t="str">
        <f>IF(A717="","",IF(Schedule!periods_per_year=26,IF(A717=1,Schedule!fpdate,B716+14),IF(Schedule!periods_per_year=52,IF(A717=1,Schedule!fpdate,B716+7),IF(Schedule!periods_per_year=24,IF(A717=1,Schedule!fpdate,IF(Schedule!fpdate=EOMONTH(Schedule!fpdate,0),IF(ISODD(A717),EOMONTH(EDATE(Schedule!fpdate,(A717-1)/2),0),EDATE(DATE(YEAR(Schedule!fpdate),MONTH(Schedule!fpdate)+1,15),(A717-1)/2)),IF(DAY(Schedule!fpdate)=15,IF(ISODD(A717),EDATE(Schedule!fpdate,(A717-1)/2),EOMONTH(EDATE(Schedule!fpdate,(A717-1)/2),0)),IF(DAY(Schedule!fpdate)&lt;=14,IF(ISODD(A717),EDATE(Schedule!fpdate,(A717-1)/2),EDATE(MIN(Schedule!fpdate+15,EOMONTH(Schedule!fpdate,0)),(A717-1)/2)),EDATE(IF(ISODD(A717),Schedule!fpdate,Schedule!fpdate-15),A717/2))))),IF(A717=1,Schedule!fpdate,EDATE(Schedule!fpdate,Schedule!months_per_period*(A717-1)))))))</f>
        <v/>
      </c>
      <c r="C717" s="55" t="str">
        <f>IF(A717="","",IF(Schedule!roundOpt,IF(OR(A717=Schedule!nper,Schedule!payment&gt;ROUND((1+Schedule!rate)*H716,2)),ROUND((1+Schedule!rate)*H716,2),Schedule!payment),IF(OR(A717=Schedule!nper,Schedule!payment&gt;(1+Schedule!rate)*H716),(1+Schedule!rate)*H716,Schedule!payment)))</f>
        <v/>
      </c>
      <c r="D717" s="58"/>
      <c r="E717" s="57"/>
      <c r="F717" s="57" t="str">
        <f>IF(A717="","",IF(AND(A717=1,Schedule!pmtType=1),0,IF(Schedule!roundOpt,ROUND(Schedule!rate*H716,2),Schedule!rate*H716)))</f>
        <v/>
      </c>
      <c r="G717" s="57" t="str">
        <f t="shared" si="7"/>
        <v/>
      </c>
      <c r="H717" s="57" t="str">
        <f t="shared" si="8"/>
        <v/>
      </c>
    </row>
    <row r="718" ht="12.75" customHeight="1">
      <c r="A718" s="53" t="str">
        <f>IF(H717="","",IF(Schedule!roundOpt,IF(OR(A717&gt;=Schedule!nper,ROUND(H717,2)&lt;=0),"",A717+1),IF(OR(A717&gt;=Schedule!nper,H717&lt;=0),"",A717+1)))</f>
        <v/>
      </c>
      <c r="B718" s="54" t="str">
        <f>IF(A718="","",IF(Schedule!periods_per_year=26,IF(A718=1,Schedule!fpdate,B717+14),IF(Schedule!periods_per_year=52,IF(A718=1,Schedule!fpdate,B717+7),IF(Schedule!periods_per_year=24,IF(A718=1,Schedule!fpdate,IF(Schedule!fpdate=EOMONTH(Schedule!fpdate,0),IF(ISODD(A718),EOMONTH(EDATE(Schedule!fpdate,(A718-1)/2),0),EDATE(DATE(YEAR(Schedule!fpdate),MONTH(Schedule!fpdate)+1,15),(A718-1)/2)),IF(DAY(Schedule!fpdate)=15,IF(ISODD(A718),EDATE(Schedule!fpdate,(A718-1)/2),EOMONTH(EDATE(Schedule!fpdate,(A718-1)/2),0)),IF(DAY(Schedule!fpdate)&lt;=14,IF(ISODD(A718),EDATE(Schedule!fpdate,(A718-1)/2),EDATE(MIN(Schedule!fpdate+15,EOMONTH(Schedule!fpdate,0)),(A718-1)/2)),EDATE(IF(ISODD(A718),Schedule!fpdate,Schedule!fpdate-15),A718/2))))),IF(A718=1,Schedule!fpdate,EDATE(Schedule!fpdate,Schedule!months_per_period*(A718-1)))))))</f>
        <v/>
      </c>
      <c r="C718" s="55" t="str">
        <f>IF(A718="","",IF(Schedule!roundOpt,IF(OR(A718=Schedule!nper,Schedule!payment&gt;ROUND((1+Schedule!rate)*H717,2)),ROUND((1+Schedule!rate)*H717,2),Schedule!payment),IF(OR(A718=Schedule!nper,Schedule!payment&gt;(1+Schedule!rate)*H717),(1+Schedule!rate)*H717,Schedule!payment)))</f>
        <v/>
      </c>
      <c r="D718" s="58"/>
      <c r="E718" s="57"/>
      <c r="F718" s="57" t="str">
        <f>IF(A718="","",IF(AND(A718=1,Schedule!pmtType=1),0,IF(Schedule!roundOpt,ROUND(Schedule!rate*H717,2),Schedule!rate*H717)))</f>
        <v/>
      </c>
      <c r="G718" s="57" t="str">
        <f t="shared" si="7"/>
        <v/>
      </c>
      <c r="H718" s="57" t="str">
        <f t="shared" si="8"/>
        <v/>
      </c>
    </row>
    <row r="719" ht="12.75" customHeight="1">
      <c r="A719" s="53" t="str">
        <f>IF(H718="","",IF(Schedule!roundOpt,IF(OR(A718&gt;=Schedule!nper,ROUND(H718,2)&lt;=0),"",A718+1),IF(OR(A718&gt;=Schedule!nper,H718&lt;=0),"",A718+1)))</f>
        <v/>
      </c>
      <c r="B719" s="54" t="str">
        <f>IF(A719="","",IF(Schedule!periods_per_year=26,IF(A719=1,Schedule!fpdate,B718+14),IF(Schedule!periods_per_year=52,IF(A719=1,Schedule!fpdate,B718+7),IF(Schedule!periods_per_year=24,IF(A719=1,Schedule!fpdate,IF(Schedule!fpdate=EOMONTH(Schedule!fpdate,0),IF(ISODD(A719),EOMONTH(EDATE(Schedule!fpdate,(A719-1)/2),0),EDATE(DATE(YEAR(Schedule!fpdate),MONTH(Schedule!fpdate)+1,15),(A719-1)/2)),IF(DAY(Schedule!fpdate)=15,IF(ISODD(A719),EDATE(Schedule!fpdate,(A719-1)/2),EOMONTH(EDATE(Schedule!fpdate,(A719-1)/2),0)),IF(DAY(Schedule!fpdate)&lt;=14,IF(ISODD(A719),EDATE(Schedule!fpdate,(A719-1)/2),EDATE(MIN(Schedule!fpdate+15,EOMONTH(Schedule!fpdate,0)),(A719-1)/2)),EDATE(IF(ISODD(A719),Schedule!fpdate,Schedule!fpdate-15),A719/2))))),IF(A719=1,Schedule!fpdate,EDATE(Schedule!fpdate,Schedule!months_per_period*(A719-1)))))))</f>
        <v/>
      </c>
      <c r="C719" s="55" t="str">
        <f>IF(A719="","",IF(Schedule!roundOpt,IF(OR(A719=Schedule!nper,Schedule!payment&gt;ROUND((1+Schedule!rate)*H718,2)),ROUND((1+Schedule!rate)*H718,2),Schedule!payment),IF(OR(A719=Schedule!nper,Schedule!payment&gt;(1+Schedule!rate)*H718),(1+Schedule!rate)*H718,Schedule!payment)))</f>
        <v/>
      </c>
      <c r="D719" s="58"/>
      <c r="E719" s="57"/>
      <c r="F719" s="57" t="str">
        <f>IF(A719="","",IF(AND(A719=1,Schedule!pmtType=1),0,IF(Schedule!roundOpt,ROUND(Schedule!rate*H718,2),Schedule!rate*H718)))</f>
        <v/>
      </c>
      <c r="G719" s="57" t="str">
        <f t="shared" si="7"/>
        <v/>
      </c>
      <c r="H719" s="57" t="str">
        <f t="shared" si="8"/>
        <v/>
      </c>
    </row>
    <row r="720" ht="12.75" customHeight="1">
      <c r="A720" s="53" t="str">
        <f>IF(H719="","",IF(Schedule!roundOpt,IF(OR(A719&gt;=Schedule!nper,ROUND(H719,2)&lt;=0),"",A719+1),IF(OR(A719&gt;=Schedule!nper,H719&lt;=0),"",A719+1)))</f>
        <v/>
      </c>
      <c r="B720" s="54" t="str">
        <f>IF(A720="","",IF(Schedule!periods_per_year=26,IF(A720=1,Schedule!fpdate,B719+14),IF(Schedule!periods_per_year=52,IF(A720=1,Schedule!fpdate,B719+7),IF(Schedule!periods_per_year=24,IF(A720=1,Schedule!fpdate,IF(Schedule!fpdate=EOMONTH(Schedule!fpdate,0),IF(ISODD(A720),EOMONTH(EDATE(Schedule!fpdate,(A720-1)/2),0),EDATE(DATE(YEAR(Schedule!fpdate),MONTH(Schedule!fpdate)+1,15),(A720-1)/2)),IF(DAY(Schedule!fpdate)=15,IF(ISODD(A720),EDATE(Schedule!fpdate,(A720-1)/2),EOMONTH(EDATE(Schedule!fpdate,(A720-1)/2),0)),IF(DAY(Schedule!fpdate)&lt;=14,IF(ISODD(A720),EDATE(Schedule!fpdate,(A720-1)/2),EDATE(MIN(Schedule!fpdate+15,EOMONTH(Schedule!fpdate,0)),(A720-1)/2)),EDATE(IF(ISODD(A720),Schedule!fpdate,Schedule!fpdate-15),A720/2))))),IF(A720=1,Schedule!fpdate,EDATE(Schedule!fpdate,Schedule!months_per_period*(A720-1)))))))</f>
        <v/>
      </c>
      <c r="C720" s="55" t="str">
        <f>IF(A720="","",IF(Schedule!roundOpt,IF(OR(A720=Schedule!nper,Schedule!payment&gt;ROUND((1+Schedule!rate)*H719,2)),ROUND((1+Schedule!rate)*H719,2),Schedule!payment),IF(OR(A720=Schedule!nper,Schedule!payment&gt;(1+Schedule!rate)*H719),(1+Schedule!rate)*H719,Schedule!payment)))</f>
        <v/>
      </c>
      <c r="D720" s="58"/>
      <c r="E720" s="57"/>
      <c r="F720" s="57" t="str">
        <f>IF(A720="","",IF(AND(A720=1,Schedule!pmtType=1),0,IF(Schedule!roundOpt,ROUND(Schedule!rate*H719,2),Schedule!rate*H719)))</f>
        <v/>
      </c>
      <c r="G720" s="57" t="str">
        <f t="shared" si="7"/>
        <v/>
      </c>
      <c r="H720" s="57" t="str">
        <f t="shared" si="8"/>
        <v/>
      </c>
    </row>
    <row r="721" ht="12.75" customHeight="1">
      <c r="A721" s="53" t="str">
        <f>IF(H720="","",IF(Schedule!roundOpt,IF(OR(A720&gt;=Schedule!nper,ROUND(H720,2)&lt;=0),"",A720+1),IF(OR(A720&gt;=Schedule!nper,H720&lt;=0),"",A720+1)))</f>
        <v/>
      </c>
      <c r="B721" s="54" t="str">
        <f>IF(A721="","",IF(Schedule!periods_per_year=26,IF(A721=1,Schedule!fpdate,B720+14),IF(Schedule!periods_per_year=52,IF(A721=1,Schedule!fpdate,B720+7),IF(Schedule!periods_per_year=24,IF(A721=1,Schedule!fpdate,IF(Schedule!fpdate=EOMONTH(Schedule!fpdate,0),IF(ISODD(A721),EOMONTH(EDATE(Schedule!fpdate,(A721-1)/2),0),EDATE(DATE(YEAR(Schedule!fpdate),MONTH(Schedule!fpdate)+1,15),(A721-1)/2)),IF(DAY(Schedule!fpdate)=15,IF(ISODD(A721),EDATE(Schedule!fpdate,(A721-1)/2),EOMONTH(EDATE(Schedule!fpdate,(A721-1)/2),0)),IF(DAY(Schedule!fpdate)&lt;=14,IF(ISODD(A721),EDATE(Schedule!fpdate,(A721-1)/2),EDATE(MIN(Schedule!fpdate+15,EOMONTH(Schedule!fpdate,0)),(A721-1)/2)),EDATE(IF(ISODD(A721),Schedule!fpdate,Schedule!fpdate-15),A721/2))))),IF(A721=1,Schedule!fpdate,EDATE(Schedule!fpdate,Schedule!months_per_period*(A721-1)))))))</f>
        <v/>
      </c>
      <c r="C721" s="55" t="str">
        <f>IF(A721="","",IF(Schedule!roundOpt,IF(OR(A721=Schedule!nper,Schedule!payment&gt;ROUND((1+Schedule!rate)*H720,2)),ROUND((1+Schedule!rate)*H720,2),Schedule!payment),IF(OR(A721=Schedule!nper,Schedule!payment&gt;(1+Schedule!rate)*H720),(1+Schedule!rate)*H720,Schedule!payment)))</f>
        <v/>
      </c>
      <c r="D721" s="58"/>
      <c r="E721" s="57"/>
      <c r="F721" s="57" t="str">
        <f>IF(A721="","",IF(AND(A721=1,Schedule!pmtType=1),0,IF(Schedule!roundOpt,ROUND(Schedule!rate*H720,2),Schedule!rate*H720)))</f>
        <v/>
      </c>
      <c r="G721" s="57" t="str">
        <f t="shared" si="7"/>
        <v/>
      </c>
      <c r="H721" s="57" t="str">
        <f t="shared" si="8"/>
        <v/>
      </c>
    </row>
    <row r="722" ht="12.75" customHeight="1">
      <c r="A722" s="53" t="str">
        <f>IF(H721="","",IF(Schedule!roundOpt,IF(OR(A721&gt;=Schedule!nper,ROUND(H721,2)&lt;=0),"",A721+1),IF(OR(A721&gt;=Schedule!nper,H721&lt;=0),"",A721+1)))</f>
        <v/>
      </c>
      <c r="B722" s="54" t="str">
        <f>IF(A722="","",IF(Schedule!periods_per_year=26,IF(A722=1,Schedule!fpdate,B721+14),IF(Schedule!periods_per_year=52,IF(A722=1,Schedule!fpdate,B721+7),IF(Schedule!periods_per_year=24,IF(A722=1,Schedule!fpdate,IF(Schedule!fpdate=EOMONTH(Schedule!fpdate,0),IF(ISODD(A722),EOMONTH(EDATE(Schedule!fpdate,(A722-1)/2),0),EDATE(DATE(YEAR(Schedule!fpdate),MONTH(Schedule!fpdate)+1,15),(A722-1)/2)),IF(DAY(Schedule!fpdate)=15,IF(ISODD(A722),EDATE(Schedule!fpdate,(A722-1)/2),EOMONTH(EDATE(Schedule!fpdate,(A722-1)/2),0)),IF(DAY(Schedule!fpdate)&lt;=14,IF(ISODD(A722),EDATE(Schedule!fpdate,(A722-1)/2),EDATE(MIN(Schedule!fpdate+15,EOMONTH(Schedule!fpdate,0)),(A722-1)/2)),EDATE(IF(ISODD(A722),Schedule!fpdate,Schedule!fpdate-15),A722/2))))),IF(A722=1,Schedule!fpdate,EDATE(Schedule!fpdate,Schedule!months_per_period*(A722-1)))))))</f>
        <v/>
      </c>
      <c r="C722" s="55" t="str">
        <f>IF(A722="","",IF(Schedule!roundOpt,IF(OR(A722=Schedule!nper,Schedule!payment&gt;ROUND((1+Schedule!rate)*H721,2)),ROUND((1+Schedule!rate)*H721,2),Schedule!payment),IF(OR(A722=Schedule!nper,Schedule!payment&gt;(1+Schedule!rate)*H721),(1+Schedule!rate)*H721,Schedule!payment)))</f>
        <v/>
      </c>
      <c r="D722" s="58"/>
      <c r="E722" s="57"/>
      <c r="F722" s="57" t="str">
        <f>IF(A722="","",IF(AND(A722=1,Schedule!pmtType=1),0,IF(Schedule!roundOpt,ROUND(Schedule!rate*H721,2),Schedule!rate*H721)))</f>
        <v/>
      </c>
      <c r="G722" s="57" t="str">
        <f t="shared" si="7"/>
        <v/>
      </c>
      <c r="H722" s="57" t="str">
        <f t="shared" si="8"/>
        <v/>
      </c>
    </row>
    <row r="723" ht="12.75" customHeight="1">
      <c r="A723" s="53" t="str">
        <f>IF(H722="","",IF(Schedule!roundOpt,IF(OR(A722&gt;=Schedule!nper,ROUND(H722,2)&lt;=0),"",A722+1),IF(OR(A722&gt;=Schedule!nper,H722&lt;=0),"",A722+1)))</f>
        <v/>
      </c>
      <c r="B723" s="54" t="str">
        <f>IF(A723="","",IF(Schedule!periods_per_year=26,IF(A723=1,Schedule!fpdate,B722+14),IF(Schedule!periods_per_year=52,IF(A723=1,Schedule!fpdate,B722+7),IF(Schedule!periods_per_year=24,IF(A723=1,Schedule!fpdate,IF(Schedule!fpdate=EOMONTH(Schedule!fpdate,0),IF(ISODD(A723),EOMONTH(EDATE(Schedule!fpdate,(A723-1)/2),0),EDATE(DATE(YEAR(Schedule!fpdate),MONTH(Schedule!fpdate)+1,15),(A723-1)/2)),IF(DAY(Schedule!fpdate)=15,IF(ISODD(A723),EDATE(Schedule!fpdate,(A723-1)/2),EOMONTH(EDATE(Schedule!fpdate,(A723-1)/2),0)),IF(DAY(Schedule!fpdate)&lt;=14,IF(ISODD(A723),EDATE(Schedule!fpdate,(A723-1)/2),EDATE(MIN(Schedule!fpdate+15,EOMONTH(Schedule!fpdate,0)),(A723-1)/2)),EDATE(IF(ISODD(A723),Schedule!fpdate,Schedule!fpdate-15),A723/2))))),IF(A723=1,Schedule!fpdate,EDATE(Schedule!fpdate,Schedule!months_per_period*(A723-1)))))))</f>
        <v/>
      </c>
      <c r="C723" s="55" t="str">
        <f>IF(A723="","",IF(Schedule!roundOpt,IF(OR(A723=Schedule!nper,Schedule!payment&gt;ROUND((1+Schedule!rate)*H722,2)),ROUND((1+Schedule!rate)*H722,2),Schedule!payment),IF(OR(A723=Schedule!nper,Schedule!payment&gt;(1+Schedule!rate)*H722),(1+Schedule!rate)*H722,Schedule!payment)))</f>
        <v/>
      </c>
      <c r="D723" s="58"/>
      <c r="E723" s="57"/>
      <c r="F723" s="57" t="str">
        <f>IF(A723="","",IF(AND(A723=1,Schedule!pmtType=1),0,IF(Schedule!roundOpt,ROUND(Schedule!rate*H722,2),Schedule!rate*H722)))</f>
        <v/>
      </c>
      <c r="G723" s="57" t="str">
        <f t="shared" si="7"/>
        <v/>
      </c>
      <c r="H723" s="57" t="str">
        <f t="shared" si="8"/>
        <v/>
      </c>
    </row>
    <row r="724" ht="12.75" customHeight="1">
      <c r="A724" s="53" t="str">
        <f>IF(H723="","",IF(Schedule!roundOpt,IF(OR(A723&gt;=Schedule!nper,ROUND(H723,2)&lt;=0),"",A723+1),IF(OR(A723&gt;=Schedule!nper,H723&lt;=0),"",A723+1)))</f>
        <v/>
      </c>
      <c r="B724" s="54" t="str">
        <f>IF(A724="","",IF(Schedule!periods_per_year=26,IF(A724=1,Schedule!fpdate,B723+14),IF(Schedule!periods_per_year=52,IF(A724=1,Schedule!fpdate,B723+7),IF(Schedule!periods_per_year=24,IF(A724=1,Schedule!fpdate,IF(Schedule!fpdate=EOMONTH(Schedule!fpdate,0),IF(ISODD(A724),EOMONTH(EDATE(Schedule!fpdate,(A724-1)/2),0),EDATE(DATE(YEAR(Schedule!fpdate),MONTH(Schedule!fpdate)+1,15),(A724-1)/2)),IF(DAY(Schedule!fpdate)=15,IF(ISODD(A724),EDATE(Schedule!fpdate,(A724-1)/2),EOMONTH(EDATE(Schedule!fpdate,(A724-1)/2),0)),IF(DAY(Schedule!fpdate)&lt;=14,IF(ISODD(A724),EDATE(Schedule!fpdate,(A724-1)/2),EDATE(MIN(Schedule!fpdate+15,EOMONTH(Schedule!fpdate,0)),(A724-1)/2)),EDATE(IF(ISODD(A724),Schedule!fpdate,Schedule!fpdate-15),A724/2))))),IF(A724=1,Schedule!fpdate,EDATE(Schedule!fpdate,Schedule!months_per_period*(A724-1)))))))</f>
        <v/>
      </c>
      <c r="C724" s="55" t="str">
        <f>IF(A724="","",IF(Schedule!roundOpt,IF(OR(A724=Schedule!nper,Schedule!payment&gt;ROUND((1+Schedule!rate)*H723,2)),ROUND((1+Schedule!rate)*H723,2),Schedule!payment),IF(OR(A724=Schedule!nper,Schedule!payment&gt;(1+Schedule!rate)*H723),(1+Schedule!rate)*H723,Schedule!payment)))</f>
        <v/>
      </c>
      <c r="D724" s="58"/>
      <c r="E724" s="57"/>
      <c r="F724" s="57" t="str">
        <f>IF(A724="","",IF(AND(A724=1,Schedule!pmtType=1),0,IF(Schedule!roundOpt,ROUND(Schedule!rate*H723,2),Schedule!rate*H723)))</f>
        <v/>
      </c>
      <c r="G724" s="57" t="str">
        <f t="shared" si="7"/>
        <v/>
      </c>
      <c r="H724" s="57" t="str">
        <f t="shared" si="8"/>
        <v/>
      </c>
    </row>
    <row r="725" ht="12.75" customHeight="1">
      <c r="A725" s="53" t="str">
        <f>IF(H724="","",IF(Schedule!roundOpt,IF(OR(A724&gt;=Schedule!nper,ROUND(H724,2)&lt;=0),"",A724+1),IF(OR(A724&gt;=Schedule!nper,H724&lt;=0),"",A724+1)))</f>
        <v/>
      </c>
      <c r="B725" s="54" t="str">
        <f>IF(A725="","",IF(Schedule!periods_per_year=26,IF(A725=1,Schedule!fpdate,B724+14),IF(Schedule!periods_per_year=52,IF(A725=1,Schedule!fpdate,B724+7),IF(Schedule!periods_per_year=24,IF(A725=1,Schedule!fpdate,IF(Schedule!fpdate=EOMONTH(Schedule!fpdate,0),IF(ISODD(A725),EOMONTH(EDATE(Schedule!fpdate,(A725-1)/2),0),EDATE(DATE(YEAR(Schedule!fpdate),MONTH(Schedule!fpdate)+1,15),(A725-1)/2)),IF(DAY(Schedule!fpdate)=15,IF(ISODD(A725),EDATE(Schedule!fpdate,(A725-1)/2),EOMONTH(EDATE(Schedule!fpdate,(A725-1)/2),0)),IF(DAY(Schedule!fpdate)&lt;=14,IF(ISODD(A725),EDATE(Schedule!fpdate,(A725-1)/2),EDATE(MIN(Schedule!fpdate+15,EOMONTH(Schedule!fpdate,0)),(A725-1)/2)),EDATE(IF(ISODD(A725),Schedule!fpdate,Schedule!fpdate-15),A725/2))))),IF(A725=1,Schedule!fpdate,EDATE(Schedule!fpdate,Schedule!months_per_period*(A725-1)))))))</f>
        <v/>
      </c>
      <c r="C725" s="55" t="str">
        <f>IF(A725="","",IF(Schedule!roundOpt,IF(OR(A725=Schedule!nper,Schedule!payment&gt;ROUND((1+Schedule!rate)*H724,2)),ROUND((1+Schedule!rate)*H724,2),Schedule!payment),IF(OR(A725=Schedule!nper,Schedule!payment&gt;(1+Schedule!rate)*H724),(1+Schedule!rate)*H724,Schedule!payment)))</f>
        <v/>
      </c>
      <c r="D725" s="58"/>
      <c r="E725" s="57"/>
      <c r="F725" s="57" t="str">
        <f>IF(A725="","",IF(AND(A725=1,Schedule!pmtType=1),0,IF(Schedule!roundOpt,ROUND(Schedule!rate*H724,2),Schedule!rate*H724)))</f>
        <v/>
      </c>
      <c r="G725" s="57" t="str">
        <f t="shared" si="7"/>
        <v/>
      </c>
      <c r="H725" s="57" t="str">
        <f t="shared" si="8"/>
        <v/>
      </c>
    </row>
    <row r="726" ht="12.75" customHeight="1">
      <c r="A726" s="53" t="str">
        <f>IF(H725="","",IF(Schedule!roundOpt,IF(OR(A725&gt;=Schedule!nper,ROUND(H725,2)&lt;=0),"",A725+1),IF(OR(A725&gt;=Schedule!nper,H725&lt;=0),"",A725+1)))</f>
        <v/>
      </c>
      <c r="B726" s="54" t="str">
        <f>IF(A726="","",IF(Schedule!periods_per_year=26,IF(A726=1,Schedule!fpdate,B725+14),IF(Schedule!periods_per_year=52,IF(A726=1,Schedule!fpdate,B725+7),IF(Schedule!periods_per_year=24,IF(A726=1,Schedule!fpdate,IF(Schedule!fpdate=EOMONTH(Schedule!fpdate,0),IF(ISODD(A726),EOMONTH(EDATE(Schedule!fpdate,(A726-1)/2),0),EDATE(DATE(YEAR(Schedule!fpdate),MONTH(Schedule!fpdate)+1,15),(A726-1)/2)),IF(DAY(Schedule!fpdate)=15,IF(ISODD(A726),EDATE(Schedule!fpdate,(A726-1)/2),EOMONTH(EDATE(Schedule!fpdate,(A726-1)/2),0)),IF(DAY(Schedule!fpdate)&lt;=14,IF(ISODD(A726),EDATE(Schedule!fpdate,(A726-1)/2),EDATE(MIN(Schedule!fpdate+15,EOMONTH(Schedule!fpdate,0)),(A726-1)/2)),EDATE(IF(ISODD(A726),Schedule!fpdate,Schedule!fpdate-15),A726/2))))),IF(A726=1,Schedule!fpdate,EDATE(Schedule!fpdate,Schedule!months_per_period*(A726-1)))))))</f>
        <v/>
      </c>
      <c r="C726" s="55" t="str">
        <f>IF(A726="","",IF(Schedule!roundOpt,IF(OR(A726=Schedule!nper,Schedule!payment&gt;ROUND((1+Schedule!rate)*H725,2)),ROUND((1+Schedule!rate)*H725,2),Schedule!payment),IF(OR(A726=Schedule!nper,Schedule!payment&gt;(1+Schedule!rate)*H725),(1+Schedule!rate)*H725,Schedule!payment)))</f>
        <v/>
      </c>
      <c r="D726" s="58"/>
      <c r="E726" s="57"/>
      <c r="F726" s="57" t="str">
        <f>IF(A726="","",IF(AND(A726=1,Schedule!pmtType=1),0,IF(Schedule!roundOpt,ROUND(Schedule!rate*H725,2),Schedule!rate*H725)))</f>
        <v/>
      </c>
      <c r="G726" s="57" t="str">
        <f t="shared" si="7"/>
        <v/>
      </c>
      <c r="H726" s="57" t="str">
        <f t="shared" si="8"/>
        <v/>
      </c>
    </row>
    <row r="727" ht="12.75" customHeight="1">
      <c r="A727" s="53" t="str">
        <f>IF(H726="","",IF(Schedule!roundOpt,IF(OR(A726&gt;=Schedule!nper,ROUND(H726,2)&lt;=0),"",A726+1),IF(OR(A726&gt;=Schedule!nper,H726&lt;=0),"",A726+1)))</f>
        <v/>
      </c>
      <c r="B727" s="54" t="str">
        <f>IF(A727="","",IF(Schedule!periods_per_year=26,IF(A727=1,Schedule!fpdate,B726+14),IF(Schedule!periods_per_year=52,IF(A727=1,Schedule!fpdate,B726+7),IF(Schedule!periods_per_year=24,IF(A727=1,Schedule!fpdate,IF(Schedule!fpdate=EOMONTH(Schedule!fpdate,0),IF(ISODD(A727),EOMONTH(EDATE(Schedule!fpdate,(A727-1)/2),0),EDATE(DATE(YEAR(Schedule!fpdate),MONTH(Schedule!fpdate)+1,15),(A727-1)/2)),IF(DAY(Schedule!fpdate)=15,IF(ISODD(A727),EDATE(Schedule!fpdate,(A727-1)/2),EOMONTH(EDATE(Schedule!fpdate,(A727-1)/2),0)),IF(DAY(Schedule!fpdate)&lt;=14,IF(ISODD(A727),EDATE(Schedule!fpdate,(A727-1)/2),EDATE(MIN(Schedule!fpdate+15,EOMONTH(Schedule!fpdate,0)),(A727-1)/2)),EDATE(IF(ISODD(A727),Schedule!fpdate,Schedule!fpdate-15),A727/2))))),IF(A727=1,Schedule!fpdate,EDATE(Schedule!fpdate,Schedule!months_per_period*(A727-1)))))))</f>
        <v/>
      </c>
      <c r="C727" s="55" t="str">
        <f>IF(A727="","",IF(Schedule!roundOpt,IF(OR(A727=Schedule!nper,Schedule!payment&gt;ROUND((1+Schedule!rate)*H726,2)),ROUND((1+Schedule!rate)*H726,2),Schedule!payment),IF(OR(A727=Schedule!nper,Schedule!payment&gt;(1+Schedule!rate)*H726),(1+Schedule!rate)*H726,Schedule!payment)))</f>
        <v/>
      </c>
      <c r="D727" s="58"/>
      <c r="E727" s="57"/>
      <c r="F727" s="57" t="str">
        <f>IF(A727="","",IF(AND(A727=1,Schedule!pmtType=1),0,IF(Schedule!roundOpt,ROUND(Schedule!rate*H726,2),Schedule!rate*H726)))</f>
        <v/>
      </c>
      <c r="G727" s="57" t="str">
        <f t="shared" si="7"/>
        <v/>
      </c>
      <c r="H727" s="57" t="str">
        <f t="shared" si="8"/>
        <v/>
      </c>
    </row>
    <row r="728" ht="12.75" customHeight="1">
      <c r="A728" s="53" t="str">
        <f>IF(H727="","",IF(Schedule!roundOpt,IF(OR(A727&gt;=Schedule!nper,ROUND(H727,2)&lt;=0),"",A727+1),IF(OR(A727&gt;=Schedule!nper,H727&lt;=0),"",A727+1)))</f>
        <v/>
      </c>
      <c r="B728" s="54" t="str">
        <f>IF(A728="","",IF(Schedule!periods_per_year=26,IF(A728=1,Schedule!fpdate,B727+14),IF(Schedule!periods_per_year=52,IF(A728=1,Schedule!fpdate,B727+7),IF(Schedule!periods_per_year=24,IF(A728=1,Schedule!fpdate,IF(Schedule!fpdate=EOMONTH(Schedule!fpdate,0),IF(ISODD(A728),EOMONTH(EDATE(Schedule!fpdate,(A728-1)/2),0),EDATE(DATE(YEAR(Schedule!fpdate),MONTH(Schedule!fpdate)+1,15),(A728-1)/2)),IF(DAY(Schedule!fpdate)=15,IF(ISODD(A728),EDATE(Schedule!fpdate,(A728-1)/2),EOMONTH(EDATE(Schedule!fpdate,(A728-1)/2),0)),IF(DAY(Schedule!fpdate)&lt;=14,IF(ISODD(A728),EDATE(Schedule!fpdate,(A728-1)/2),EDATE(MIN(Schedule!fpdate+15,EOMONTH(Schedule!fpdate,0)),(A728-1)/2)),EDATE(IF(ISODD(A728),Schedule!fpdate,Schedule!fpdate-15),A728/2))))),IF(A728=1,Schedule!fpdate,EDATE(Schedule!fpdate,Schedule!months_per_period*(A728-1)))))))</f>
        <v/>
      </c>
      <c r="C728" s="55" t="str">
        <f>IF(A728="","",IF(Schedule!roundOpt,IF(OR(A728=Schedule!nper,Schedule!payment&gt;ROUND((1+Schedule!rate)*H727,2)),ROUND((1+Schedule!rate)*H727,2),Schedule!payment),IF(OR(A728=Schedule!nper,Schedule!payment&gt;(1+Schedule!rate)*H727),(1+Schedule!rate)*H727,Schedule!payment)))</f>
        <v/>
      </c>
      <c r="D728" s="58"/>
      <c r="E728" s="57"/>
      <c r="F728" s="57" t="str">
        <f>IF(A728="","",IF(AND(A728=1,Schedule!pmtType=1),0,IF(Schedule!roundOpt,ROUND(Schedule!rate*H727,2),Schedule!rate*H727)))</f>
        <v/>
      </c>
      <c r="G728" s="57" t="str">
        <f t="shared" si="7"/>
        <v/>
      </c>
      <c r="H728" s="57" t="str">
        <f t="shared" si="8"/>
        <v/>
      </c>
    </row>
    <row r="729" ht="12.75" customHeight="1">
      <c r="A729" s="53" t="str">
        <f>IF(H728="","",IF(Schedule!roundOpt,IF(OR(A728&gt;=Schedule!nper,ROUND(H728,2)&lt;=0),"",A728+1),IF(OR(A728&gt;=Schedule!nper,H728&lt;=0),"",A728+1)))</f>
        <v/>
      </c>
      <c r="B729" s="54" t="str">
        <f>IF(A729="","",IF(Schedule!periods_per_year=26,IF(A729=1,Schedule!fpdate,B728+14),IF(Schedule!periods_per_year=52,IF(A729=1,Schedule!fpdate,B728+7),IF(Schedule!periods_per_year=24,IF(A729=1,Schedule!fpdate,IF(Schedule!fpdate=EOMONTH(Schedule!fpdate,0),IF(ISODD(A729),EOMONTH(EDATE(Schedule!fpdate,(A729-1)/2),0),EDATE(DATE(YEAR(Schedule!fpdate),MONTH(Schedule!fpdate)+1,15),(A729-1)/2)),IF(DAY(Schedule!fpdate)=15,IF(ISODD(A729),EDATE(Schedule!fpdate,(A729-1)/2),EOMONTH(EDATE(Schedule!fpdate,(A729-1)/2),0)),IF(DAY(Schedule!fpdate)&lt;=14,IF(ISODD(A729),EDATE(Schedule!fpdate,(A729-1)/2),EDATE(MIN(Schedule!fpdate+15,EOMONTH(Schedule!fpdate,0)),(A729-1)/2)),EDATE(IF(ISODD(A729),Schedule!fpdate,Schedule!fpdate-15),A729/2))))),IF(A729=1,Schedule!fpdate,EDATE(Schedule!fpdate,Schedule!months_per_period*(A729-1)))))))</f>
        <v/>
      </c>
      <c r="C729" s="55" t="str">
        <f>IF(A729="","",IF(Schedule!roundOpt,IF(OR(A729=Schedule!nper,Schedule!payment&gt;ROUND((1+Schedule!rate)*H728,2)),ROUND((1+Schedule!rate)*H728,2),Schedule!payment),IF(OR(A729=Schedule!nper,Schedule!payment&gt;(1+Schedule!rate)*H728),(1+Schedule!rate)*H728,Schedule!payment)))</f>
        <v/>
      </c>
      <c r="D729" s="58"/>
      <c r="E729" s="57"/>
      <c r="F729" s="57" t="str">
        <f>IF(A729="","",IF(AND(A729=1,Schedule!pmtType=1),0,IF(Schedule!roundOpt,ROUND(Schedule!rate*H728,2),Schedule!rate*H728)))</f>
        <v/>
      </c>
      <c r="G729" s="57" t="str">
        <f t="shared" si="7"/>
        <v/>
      </c>
      <c r="H729" s="57" t="str">
        <f t="shared" si="8"/>
        <v/>
      </c>
    </row>
    <row r="730" ht="12.75" customHeight="1">
      <c r="A730" s="53" t="str">
        <f>IF(H729="","",IF(Schedule!roundOpt,IF(OR(A729&gt;=Schedule!nper,ROUND(H729,2)&lt;=0),"",A729+1),IF(OR(A729&gt;=Schedule!nper,H729&lt;=0),"",A729+1)))</f>
        <v/>
      </c>
      <c r="B730" s="54" t="str">
        <f>IF(A730="","",IF(Schedule!periods_per_year=26,IF(A730=1,Schedule!fpdate,B729+14),IF(Schedule!periods_per_year=52,IF(A730=1,Schedule!fpdate,B729+7),IF(Schedule!periods_per_year=24,IF(A730=1,Schedule!fpdate,IF(Schedule!fpdate=EOMONTH(Schedule!fpdate,0),IF(ISODD(A730),EOMONTH(EDATE(Schedule!fpdate,(A730-1)/2),0),EDATE(DATE(YEAR(Schedule!fpdate),MONTH(Schedule!fpdate)+1,15),(A730-1)/2)),IF(DAY(Schedule!fpdate)=15,IF(ISODD(A730),EDATE(Schedule!fpdate,(A730-1)/2),EOMONTH(EDATE(Schedule!fpdate,(A730-1)/2),0)),IF(DAY(Schedule!fpdate)&lt;=14,IF(ISODD(A730),EDATE(Schedule!fpdate,(A730-1)/2),EDATE(MIN(Schedule!fpdate+15,EOMONTH(Schedule!fpdate,0)),(A730-1)/2)),EDATE(IF(ISODD(A730),Schedule!fpdate,Schedule!fpdate-15),A730/2))))),IF(A730=1,Schedule!fpdate,EDATE(Schedule!fpdate,Schedule!months_per_period*(A730-1)))))))</f>
        <v/>
      </c>
      <c r="C730" s="55" t="str">
        <f>IF(A730="","",IF(Schedule!roundOpt,IF(OR(A730=Schedule!nper,Schedule!payment&gt;ROUND((1+Schedule!rate)*H729,2)),ROUND((1+Schedule!rate)*H729,2),Schedule!payment),IF(OR(A730=Schedule!nper,Schedule!payment&gt;(1+Schedule!rate)*H729),(1+Schedule!rate)*H729,Schedule!payment)))</f>
        <v/>
      </c>
      <c r="D730" s="58"/>
      <c r="E730" s="57"/>
      <c r="F730" s="57" t="str">
        <f>IF(A730="","",IF(AND(A730=1,Schedule!pmtType=1),0,IF(Schedule!roundOpt,ROUND(Schedule!rate*H729,2),Schedule!rate*H729)))</f>
        <v/>
      </c>
      <c r="G730" s="57" t="str">
        <f t="shared" si="7"/>
        <v/>
      </c>
      <c r="H730" s="57" t="str">
        <f t="shared" si="8"/>
        <v/>
      </c>
    </row>
    <row r="731" ht="12.75" customHeight="1">
      <c r="A731" s="53" t="str">
        <f>IF(H730="","",IF(Schedule!roundOpt,IF(OR(A730&gt;=Schedule!nper,ROUND(H730,2)&lt;=0),"",A730+1),IF(OR(A730&gt;=Schedule!nper,H730&lt;=0),"",A730+1)))</f>
        <v/>
      </c>
      <c r="B731" s="54" t="str">
        <f>IF(A731="","",IF(Schedule!periods_per_year=26,IF(A731=1,Schedule!fpdate,B730+14),IF(Schedule!periods_per_year=52,IF(A731=1,Schedule!fpdate,B730+7),IF(Schedule!periods_per_year=24,IF(A731=1,Schedule!fpdate,IF(Schedule!fpdate=EOMONTH(Schedule!fpdate,0),IF(ISODD(A731),EOMONTH(EDATE(Schedule!fpdate,(A731-1)/2),0),EDATE(DATE(YEAR(Schedule!fpdate),MONTH(Schedule!fpdate)+1,15),(A731-1)/2)),IF(DAY(Schedule!fpdate)=15,IF(ISODD(A731),EDATE(Schedule!fpdate,(A731-1)/2),EOMONTH(EDATE(Schedule!fpdate,(A731-1)/2),0)),IF(DAY(Schedule!fpdate)&lt;=14,IF(ISODD(A731),EDATE(Schedule!fpdate,(A731-1)/2),EDATE(MIN(Schedule!fpdate+15,EOMONTH(Schedule!fpdate,0)),(A731-1)/2)),EDATE(IF(ISODD(A731),Schedule!fpdate,Schedule!fpdate-15),A731/2))))),IF(A731=1,Schedule!fpdate,EDATE(Schedule!fpdate,Schedule!months_per_period*(A731-1)))))))</f>
        <v/>
      </c>
      <c r="C731" s="55" t="str">
        <f>IF(A731="","",IF(Schedule!roundOpt,IF(OR(A731=Schedule!nper,Schedule!payment&gt;ROUND((1+Schedule!rate)*H730,2)),ROUND((1+Schedule!rate)*H730,2),Schedule!payment),IF(OR(A731=Schedule!nper,Schedule!payment&gt;(1+Schedule!rate)*H730),(1+Schedule!rate)*H730,Schedule!payment)))</f>
        <v/>
      </c>
      <c r="D731" s="58"/>
      <c r="E731" s="57"/>
      <c r="F731" s="57" t="str">
        <f>IF(A731="","",IF(AND(A731=1,Schedule!pmtType=1),0,IF(Schedule!roundOpt,ROUND(Schedule!rate*H730,2),Schedule!rate*H730)))</f>
        <v/>
      </c>
      <c r="G731" s="57" t="str">
        <f t="shared" si="7"/>
        <v/>
      </c>
      <c r="H731" s="57" t="str">
        <f t="shared" si="8"/>
        <v/>
      </c>
    </row>
    <row r="732" ht="12.75" customHeight="1">
      <c r="A732" s="53" t="str">
        <f>IF(H731="","",IF(Schedule!roundOpt,IF(OR(A731&gt;=Schedule!nper,ROUND(H731,2)&lt;=0),"",A731+1),IF(OR(A731&gt;=Schedule!nper,H731&lt;=0),"",A731+1)))</f>
        <v/>
      </c>
      <c r="B732" s="54" t="str">
        <f>IF(A732="","",IF(Schedule!periods_per_year=26,IF(A732=1,Schedule!fpdate,B731+14),IF(Schedule!periods_per_year=52,IF(A732=1,Schedule!fpdate,B731+7),IF(Schedule!periods_per_year=24,IF(A732=1,Schedule!fpdate,IF(Schedule!fpdate=EOMONTH(Schedule!fpdate,0),IF(ISODD(A732),EOMONTH(EDATE(Schedule!fpdate,(A732-1)/2),0),EDATE(DATE(YEAR(Schedule!fpdate),MONTH(Schedule!fpdate)+1,15),(A732-1)/2)),IF(DAY(Schedule!fpdate)=15,IF(ISODD(A732),EDATE(Schedule!fpdate,(A732-1)/2),EOMONTH(EDATE(Schedule!fpdate,(A732-1)/2),0)),IF(DAY(Schedule!fpdate)&lt;=14,IF(ISODD(A732),EDATE(Schedule!fpdate,(A732-1)/2),EDATE(MIN(Schedule!fpdate+15,EOMONTH(Schedule!fpdate,0)),(A732-1)/2)),EDATE(IF(ISODD(A732),Schedule!fpdate,Schedule!fpdate-15),A732/2))))),IF(A732=1,Schedule!fpdate,EDATE(Schedule!fpdate,Schedule!months_per_period*(A732-1)))))))</f>
        <v/>
      </c>
      <c r="C732" s="55" t="str">
        <f>IF(A732="","",IF(Schedule!roundOpt,IF(OR(A732=Schedule!nper,Schedule!payment&gt;ROUND((1+Schedule!rate)*H731,2)),ROUND((1+Schedule!rate)*H731,2),Schedule!payment),IF(OR(A732=Schedule!nper,Schedule!payment&gt;(1+Schedule!rate)*H731),(1+Schedule!rate)*H731,Schedule!payment)))</f>
        <v/>
      </c>
      <c r="D732" s="58"/>
      <c r="E732" s="57"/>
      <c r="F732" s="57" t="str">
        <f>IF(A732="","",IF(AND(A732=1,Schedule!pmtType=1),0,IF(Schedule!roundOpt,ROUND(Schedule!rate*H731,2),Schedule!rate*H731)))</f>
        <v/>
      </c>
      <c r="G732" s="57" t="str">
        <f t="shared" si="7"/>
        <v/>
      </c>
      <c r="H732" s="57" t="str">
        <f t="shared" si="8"/>
        <v/>
      </c>
    </row>
    <row r="733" ht="12.75" customHeight="1">
      <c r="A733" s="53" t="str">
        <f>IF(H732="","",IF(Schedule!roundOpt,IF(OR(A732&gt;=Schedule!nper,ROUND(H732,2)&lt;=0),"",A732+1),IF(OR(A732&gt;=Schedule!nper,H732&lt;=0),"",A732+1)))</f>
        <v/>
      </c>
      <c r="B733" s="54" t="str">
        <f>IF(A733="","",IF(Schedule!periods_per_year=26,IF(A733=1,Schedule!fpdate,B732+14),IF(Schedule!periods_per_year=52,IF(A733=1,Schedule!fpdate,B732+7),IF(Schedule!periods_per_year=24,IF(A733=1,Schedule!fpdate,IF(Schedule!fpdate=EOMONTH(Schedule!fpdate,0),IF(ISODD(A733),EOMONTH(EDATE(Schedule!fpdate,(A733-1)/2),0),EDATE(DATE(YEAR(Schedule!fpdate),MONTH(Schedule!fpdate)+1,15),(A733-1)/2)),IF(DAY(Schedule!fpdate)=15,IF(ISODD(A733),EDATE(Schedule!fpdate,(A733-1)/2),EOMONTH(EDATE(Schedule!fpdate,(A733-1)/2),0)),IF(DAY(Schedule!fpdate)&lt;=14,IF(ISODD(A733),EDATE(Schedule!fpdate,(A733-1)/2),EDATE(MIN(Schedule!fpdate+15,EOMONTH(Schedule!fpdate,0)),(A733-1)/2)),EDATE(IF(ISODD(A733),Schedule!fpdate,Schedule!fpdate-15),A733/2))))),IF(A733=1,Schedule!fpdate,EDATE(Schedule!fpdate,Schedule!months_per_period*(A733-1)))))))</f>
        <v/>
      </c>
      <c r="C733" s="55" t="str">
        <f>IF(A733="","",IF(Schedule!roundOpt,IF(OR(A733=Schedule!nper,Schedule!payment&gt;ROUND((1+Schedule!rate)*H732,2)),ROUND((1+Schedule!rate)*H732,2),Schedule!payment),IF(OR(A733=Schedule!nper,Schedule!payment&gt;(1+Schedule!rate)*H732),(1+Schedule!rate)*H732,Schedule!payment)))</f>
        <v/>
      </c>
      <c r="D733" s="58"/>
      <c r="E733" s="57"/>
      <c r="F733" s="57" t="str">
        <f>IF(A733="","",IF(AND(A733=1,Schedule!pmtType=1),0,IF(Schedule!roundOpt,ROUND(Schedule!rate*H732,2),Schedule!rate*H732)))</f>
        <v/>
      </c>
      <c r="G733" s="57" t="str">
        <f t="shared" si="7"/>
        <v/>
      </c>
      <c r="H733" s="57" t="str">
        <f t="shared" si="8"/>
        <v/>
      </c>
    </row>
    <row r="734" ht="12.75" customHeight="1">
      <c r="A734" s="53" t="str">
        <f>IF(H733="","",IF(Schedule!roundOpt,IF(OR(A733&gt;=Schedule!nper,ROUND(H733,2)&lt;=0),"",A733+1),IF(OR(A733&gt;=Schedule!nper,H733&lt;=0),"",A733+1)))</f>
        <v/>
      </c>
      <c r="B734" s="54" t="str">
        <f>IF(A734="","",IF(Schedule!periods_per_year=26,IF(A734=1,Schedule!fpdate,B733+14),IF(Schedule!periods_per_year=52,IF(A734=1,Schedule!fpdate,B733+7),IF(Schedule!periods_per_year=24,IF(A734=1,Schedule!fpdate,IF(Schedule!fpdate=EOMONTH(Schedule!fpdate,0),IF(ISODD(A734),EOMONTH(EDATE(Schedule!fpdate,(A734-1)/2),0),EDATE(DATE(YEAR(Schedule!fpdate),MONTH(Schedule!fpdate)+1,15),(A734-1)/2)),IF(DAY(Schedule!fpdate)=15,IF(ISODD(A734),EDATE(Schedule!fpdate,(A734-1)/2),EOMONTH(EDATE(Schedule!fpdate,(A734-1)/2),0)),IF(DAY(Schedule!fpdate)&lt;=14,IF(ISODD(A734),EDATE(Schedule!fpdate,(A734-1)/2),EDATE(MIN(Schedule!fpdate+15,EOMONTH(Schedule!fpdate,0)),(A734-1)/2)),EDATE(IF(ISODD(A734),Schedule!fpdate,Schedule!fpdate-15),A734/2))))),IF(A734=1,Schedule!fpdate,EDATE(Schedule!fpdate,Schedule!months_per_period*(A734-1)))))))</f>
        <v/>
      </c>
      <c r="C734" s="55" t="str">
        <f>IF(A734="","",IF(Schedule!roundOpt,IF(OR(A734=Schedule!nper,Schedule!payment&gt;ROUND((1+Schedule!rate)*H733,2)),ROUND((1+Schedule!rate)*H733,2),Schedule!payment),IF(OR(A734=Schedule!nper,Schedule!payment&gt;(1+Schedule!rate)*H733),(1+Schedule!rate)*H733,Schedule!payment)))</f>
        <v/>
      </c>
      <c r="D734" s="58"/>
      <c r="E734" s="57"/>
      <c r="F734" s="57" t="str">
        <f>IF(A734="","",IF(AND(A734=1,Schedule!pmtType=1),0,IF(Schedule!roundOpt,ROUND(Schedule!rate*H733,2),Schedule!rate*H733)))</f>
        <v/>
      </c>
      <c r="G734" s="57" t="str">
        <f t="shared" si="7"/>
        <v/>
      </c>
      <c r="H734" s="57" t="str">
        <f t="shared" si="8"/>
        <v/>
      </c>
    </row>
    <row r="735" ht="12.75" customHeight="1">
      <c r="A735" s="53" t="str">
        <f>IF(H734="","",IF(Schedule!roundOpt,IF(OR(A734&gt;=Schedule!nper,ROUND(H734,2)&lt;=0),"",A734+1),IF(OR(A734&gt;=Schedule!nper,H734&lt;=0),"",A734+1)))</f>
        <v/>
      </c>
      <c r="B735" s="54" t="str">
        <f>IF(A735="","",IF(Schedule!periods_per_year=26,IF(A735=1,Schedule!fpdate,B734+14),IF(Schedule!periods_per_year=52,IF(A735=1,Schedule!fpdate,B734+7),IF(Schedule!periods_per_year=24,IF(A735=1,Schedule!fpdate,IF(Schedule!fpdate=EOMONTH(Schedule!fpdate,0),IF(ISODD(A735),EOMONTH(EDATE(Schedule!fpdate,(A735-1)/2),0),EDATE(DATE(YEAR(Schedule!fpdate),MONTH(Schedule!fpdate)+1,15),(A735-1)/2)),IF(DAY(Schedule!fpdate)=15,IF(ISODD(A735),EDATE(Schedule!fpdate,(A735-1)/2),EOMONTH(EDATE(Schedule!fpdate,(A735-1)/2),0)),IF(DAY(Schedule!fpdate)&lt;=14,IF(ISODD(A735),EDATE(Schedule!fpdate,(A735-1)/2),EDATE(MIN(Schedule!fpdate+15,EOMONTH(Schedule!fpdate,0)),(A735-1)/2)),EDATE(IF(ISODD(A735),Schedule!fpdate,Schedule!fpdate-15),A735/2))))),IF(A735=1,Schedule!fpdate,EDATE(Schedule!fpdate,Schedule!months_per_period*(A735-1)))))))</f>
        <v/>
      </c>
      <c r="C735" s="55" t="str">
        <f>IF(A735="","",IF(Schedule!roundOpt,IF(OR(A735=Schedule!nper,Schedule!payment&gt;ROUND((1+Schedule!rate)*H734,2)),ROUND((1+Schedule!rate)*H734,2),Schedule!payment),IF(OR(A735=Schedule!nper,Schedule!payment&gt;(1+Schedule!rate)*H734),(1+Schedule!rate)*H734,Schedule!payment)))</f>
        <v/>
      </c>
      <c r="D735" s="58"/>
      <c r="E735" s="57"/>
      <c r="F735" s="57" t="str">
        <f>IF(A735="","",IF(AND(A735=1,Schedule!pmtType=1),0,IF(Schedule!roundOpt,ROUND(Schedule!rate*H734,2),Schedule!rate*H734)))</f>
        <v/>
      </c>
      <c r="G735" s="57" t="str">
        <f t="shared" si="7"/>
        <v/>
      </c>
      <c r="H735" s="57" t="str">
        <f t="shared" si="8"/>
        <v/>
      </c>
    </row>
    <row r="736" ht="12.75" customHeight="1">
      <c r="A736" s="53" t="str">
        <f>IF(H735="","",IF(Schedule!roundOpt,IF(OR(A735&gt;=Schedule!nper,ROUND(H735,2)&lt;=0),"",A735+1),IF(OR(A735&gt;=Schedule!nper,H735&lt;=0),"",A735+1)))</f>
        <v/>
      </c>
      <c r="B736" s="54" t="str">
        <f>IF(A736="","",IF(Schedule!periods_per_year=26,IF(A736=1,Schedule!fpdate,B735+14),IF(Schedule!periods_per_year=52,IF(A736=1,Schedule!fpdate,B735+7),IF(Schedule!periods_per_year=24,IF(A736=1,Schedule!fpdate,IF(Schedule!fpdate=EOMONTH(Schedule!fpdate,0),IF(ISODD(A736),EOMONTH(EDATE(Schedule!fpdate,(A736-1)/2),0),EDATE(DATE(YEAR(Schedule!fpdate),MONTH(Schedule!fpdate)+1,15),(A736-1)/2)),IF(DAY(Schedule!fpdate)=15,IF(ISODD(A736),EDATE(Schedule!fpdate,(A736-1)/2),EOMONTH(EDATE(Schedule!fpdate,(A736-1)/2),0)),IF(DAY(Schedule!fpdate)&lt;=14,IF(ISODD(A736),EDATE(Schedule!fpdate,(A736-1)/2),EDATE(MIN(Schedule!fpdate+15,EOMONTH(Schedule!fpdate,0)),(A736-1)/2)),EDATE(IF(ISODD(A736),Schedule!fpdate,Schedule!fpdate-15),A736/2))))),IF(A736=1,Schedule!fpdate,EDATE(Schedule!fpdate,Schedule!months_per_period*(A736-1)))))))</f>
        <v/>
      </c>
      <c r="C736" s="55" t="str">
        <f>IF(A736="","",IF(Schedule!roundOpt,IF(OR(A736=Schedule!nper,Schedule!payment&gt;ROUND((1+Schedule!rate)*H735,2)),ROUND((1+Schedule!rate)*H735,2),Schedule!payment),IF(OR(A736=Schedule!nper,Schedule!payment&gt;(1+Schedule!rate)*H735),(1+Schedule!rate)*H735,Schedule!payment)))</f>
        <v/>
      </c>
      <c r="D736" s="58"/>
      <c r="E736" s="57"/>
      <c r="F736" s="57" t="str">
        <f>IF(A736="","",IF(AND(A736=1,Schedule!pmtType=1),0,IF(Schedule!roundOpt,ROUND(Schedule!rate*H735,2),Schedule!rate*H735)))</f>
        <v/>
      </c>
      <c r="G736" s="57" t="str">
        <f t="shared" si="7"/>
        <v/>
      </c>
      <c r="H736" s="57" t="str">
        <f t="shared" si="8"/>
        <v/>
      </c>
    </row>
    <row r="737" ht="12.75" customHeight="1">
      <c r="A737" s="53" t="str">
        <f>IF(H736="","",IF(Schedule!roundOpt,IF(OR(A736&gt;=Schedule!nper,ROUND(H736,2)&lt;=0),"",A736+1),IF(OR(A736&gt;=Schedule!nper,H736&lt;=0),"",A736+1)))</f>
        <v/>
      </c>
      <c r="B737" s="54" t="str">
        <f>IF(A737="","",IF(Schedule!periods_per_year=26,IF(A737=1,Schedule!fpdate,B736+14),IF(Schedule!periods_per_year=52,IF(A737=1,Schedule!fpdate,B736+7),IF(Schedule!periods_per_year=24,IF(A737=1,Schedule!fpdate,IF(Schedule!fpdate=EOMONTH(Schedule!fpdate,0),IF(ISODD(A737),EOMONTH(EDATE(Schedule!fpdate,(A737-1)/2),0),EDATE(DATE(YEAR(Schedule!fpdate),MONTH(Schedule!fpdate)+1,15),(A737-1)/2)),IF(DAY(Schedule!fpdate)=15,IF(ISODD(A737),EDATE(Schedule!fpdate,(A737-1)/2),EOMONTH(EDATE(Schedule!fpdate,(A737-1)/2),0)),IF(DAY(Schedule!fpdate)&lt;=14,IF(ISODD(A737),EDATE(Schedule!fpdate,(A737-1)/2),EDATE(MIN(Schedule!fpdate+15,EOMONTH(Schedule!fpdate,0)),(A737-1)/2)),EDATE(IF(ISODD(A737),Schedule!fpdate,Schedule!fpdate-15),A737/2))))),IF(A737=1,Schedule!fpdate,EDATE(Schedule!fpdate,Schedule!months_per_period*(A737-1)))))))</f>
        <v/>
      </c>
      <c r="C737" s="55" t="str">
        <f>IF(A737="","",IF(Schedule!roundOpt,IF(OR(A737=Schedule!nper,Schedule!payment&gt;ROUND((1+Schedule!rate)*H736,2)),ROUND((1+Schedule!rate)*H736,2),Schedule!payment),IF(OR(A737=Schedule!nper,Schedule!payment&gt;(1+Schedule!rate)*H736),(1+Schedule!rate)*H736,Schedule!payment)))</f>
        <v/>
      </c>
      <c r="D737" s="58"/>
      <c r="E737" s="57"/>
      <c r="F737" s="57" t="str">
        <f>IF(A737="","",IF(AND(A737=1,Schedule!pmtType=1),0,IF(Schedule!roundOpt,ROUND(Schedule!rate*H736,2),Schedule!rate*H736)))</f>
        <v/>
      </c>
      <c r="G737" s="57" t="str">
        <f t="shared" si="7"/>
        <v/>
      </c>
      <c r="H737" s="57" t="str">
        <f t="shared" si="8"/>
        <v/>
      </c>
    </row>
    <row r="738" ht="12.75" customHeight="1">
      <c r="A738" s="53" t="str">
        <f>IF(H737="","",IF(Schedule!roundOpt,IF(OR(A737&gt;=Schedule!nper,ROUND(H737,2)&lt;=0),"",A737+1),IF(OR(A737&gt;=Schedule!nper,H737&lt;=0),"",A737+1)))</f>
        <v/>
      </c>
      <c r="B738" s="54" t="str">
        <f>IF(A738="","",IF(Schedule!periods_per_year=26,IF(A738=1,Schedule!fpdate,B737+14),IF(Schedule!periods_per_year=52,IF(A738=1,Schedule!fpdate,B737+7),IF(Schedule!periods_per_year=24,IF(A738=1,Schedule!fpdate,IF(Schedule!fpdate=EOMONTH(Schedule!fpdate,0),IF(ISODD(A738),EOMONTH(EDATE(Schedule!fpdate,(A738-1)/2),0),EDATE(DATE(YEAR(Schedule!fpdate),MONTH(Schedule!fpdate)+1,15),(A738-1)/2)),IF(DAY(Schedule!fpdate)=15,IF(ISODD(A738),EDATE(Schedule!fpdate,(A738-1)/2),EOMONTH(EDATE(Schedule!fpdate,(A738-1)/2),0)),IF(DAY(Schedule!fpdate)&lt;=14,IF(ISODD(A738),EDATE(Schedule!fpdate,(A738-1)/2),EDATE(MIN(Schedule!fpdate+15,EOMONTH(Schedule!fpdate,0)),(A738-1)/2)),EDATE(IF(ISODD(A738),Schedule!fpdate,Schedule!fpdate-15),A738/2))))),IF(A738=1,Schedule!fpdate,EDATE(Schedule!fpdate,Schedule!months_per_period*(A738-1)))))))</f>
        <v/>
      </c>
      <c r="C738" s="55" t="str">
        <f>IF(A738="","",IF(Schedule!roundOpt,IF(OR(A738=Schedule!nper,Schedule!payment&gt;ROUND((1+Schedule!rate)*H737,2)),ROUND((1+Schedule!rate)*H737,2),Schedule!payment),IF(OR(A738=Schedule!nper,Schedule!payment&gt;(1+Schedule!rate)*H737),(1+Schedule!rate)*H737,Schedule!payment)))</f>
        <v/>
      </c>
      <c r="D738" s="58"/>
      <c r="E738" s="57"/>
      <c r="F738" s="57" t="str">
        <f>IF(A738="","",IF(AND(A738=1,Schedule!pmtType=1),0,IF(Schedule!roundOpt,ROUND(Schedule!rate*H737,2),Schedule!rate*H737)))</f>
        <v/>
      </c>
      <c r="G738" s="57" t="str">
        <f t="shared" si="7"/>
        <v/>
      </c>
      <c r="H738" s="57" t="str">
        <f t="shared" si="8"/>
        <v/>
      </c>
    </row>
    <row r="739" ht="12.75" customHeight="1">
      <c r="A739" s="53" t="str">
        <f>IF(H738="","",IF(Schedule!roundOpt,IF(OR(A738&gt;=Schedule!nper,ROUND(H738,2)&lt;=0),"",A738+1),IF(OR(A738&gt;=Schedule!nper,H738&lt;=0),"",A738+1)))</f>
        <v/>
      </c>
      <c r="B739" s="54" t="str">
        <f>IF(A739="","",IF(Schedule!periods_per_year=26,IF(A739=1,Schedule!fpdate,B738+14),IF(Schedule!periods_per_year=52,IF(A739=1,Schedule!fpdate,B738+7),IF(Schedule!periods_per_year=24,IF(A739=1,Schedule!fpdate,IF(Schedule!fpdate=EOMONTH(Schedule!fpdate,0),IF(ISODD(A739),EOMONTH(EDATE(Schedule!fpdate,(A739-1)/2),0),EDATE(DATE(YEAR(Schedule!fpdate),MONTH(Schedule!fpdate)+1,15),(A739-1)/2)),IF(DAY(Schedule!fpdate)=15,IF(ISODD(A739),EDATE(Schedule!fpdate,(A739-1)/2),EOMONTH(EDATE(Schedule!fpdate,(A739-1)/2),0)),IF(DAY(Schedule!fpdate)&lt;=14,IF(ISODD(A739),EDATE(Schedule!fpdate,(A739-1)/2),EDATE(MIN(Schedule!fpdate+15,EOMONTH(Schedule!fpdate,0)),(A739-1)/2)),EDATE(IF(ISODD(A739),Schedule!fpdate,Schedule!fpdate-15),A739/2))))),IF(A739=1,Schedule!fpdate,EDATE(Schedule!fpdate,Schedule!months_per_period*(A739-1)))))))</f>
        <v/>
      </c>
      <c r="C739" s="55" t="str">
        <f>IF(A739="","",IF(Schedule!roundOpt,IF(OR(A739=Schedule!nper,Schedule!payment&gt;ROUND((1+Schedule!rate)*H738,2)),ROUND((1+Schedule!rate)*H738,2),Schedule!payment),IF(OR(A739=Schedule!nper,Schedule!payment&gt;(1+Schedule!rate)*H738),(1+Schedule!rate)*H738,Schedule!payment)))</f>
        <v/>
      </c>
      <c r="D739" s="58"/>
      <c r="E739" s="57"/>
      <c r="F739" s="57" t="str">
        <f>IF(A739="","",IF(AND(A739=1,Schedule!pmtType=1),0,IF(Schedule!roundOpt,ROUND(Schedule!rate*H738,2),Schedule!rate*H738)))</f>
        <v/>
      </c>
      <c r="G739" s="57" t="str">
        <f t="shared" si="7"/>
        <v/>
      </c>
      <c r="H739" s="57" t="str">
        <f t="shared" si="8"/>
        <v/>
      </c>
    </row>
    <row r="740" ht="12.75" customHeight="1">
      <c r="A740" s="53" t="str">
        <f>IF(H739="","",IF(Schedule!roundOpt,IF(OR(A739&gt;=Schedule!nper,ROUND(H739,2)&lt;=0),"",A739+1),IF(OR(A739&gt;=Schedule!nper,H739&lt;=0),"",A739+1)))</f>
        <v/>
      </c>
      <c r="B740" s="54" t="str">
        <f>IF(A740="","",IF(Schedule!periods_per_year=26,IF(A740=1,Schedule!fpdate,B739+14),IF(Schedule!periods_per_year=52,IF(A740=1,Schedule!fpdate,B739+7),IF(Schedule!periods_per_year=24,IF(A740=1,Schedule!fpdate,IF(Schedule!fpdate=EOMONTH(Schedule!fpdate,0),IF(ISODD(A740),EOMONTH(EDATE(Schedule!fpdate,(A740-1)/2),0),EDATE(DATE(YEAR(Schedule!fpdate),MONTH(Schedule!fpdate)+1,15),(A740-1)/2)),IF(DAY(Schedule!fpdate)=15,IF(ISODD(A740),EDATE(Schedule!fpdate,(A740-1)/2),EOMONTH(EDATE(Schedule!fpdate,(A740-1)/2),0)),IF(DAY(Schedule!fpdate)&lt;=14,IF(ISODD(A740),EDATE(Schedule!fpdate,(A740-1)/2),EDATE(MIN(Schedule!fpdate+15,EOMONTH(Schedule!fpdate,0)),(A740-1)/2)),EDATE(IF(ISODD(A740),Schedule!fpdate,Schedule!fpdate-15),A740/2))))),IF(A740=1,Schedule!fpdate,EDATE(Schedule!fpdate,Schedule!months_per_period*(A740-1)))))))</f>
        <v/>
      </c>
      <c r="C740" s="55" t="str">
        <f>IF(A740="","",IF(Schedule!roundOpt,IF(OR(A740=Schedule!nper,Schedule!payment&gt;ROUND((1+Schedule!rate)*H739,2)),ROUND((1+Schedule!rate)*H739,2),Schedule!payment),IF(OR(A740=Schedule!nper,Schedule!payment&gt;(1+Schedule!rate)*H739),(1+Schedule!rate)*H739,Schedule!payment)))</f>
        <v/>
      </c>
      <c r="D740" s="58"/>
      <c r="E740" s="57"/>
      <c r="F740" s="57" t="str">
        <f>IF(A740="","",IF(AND(A740=1,Schedule!pmtType=1),0,IF(Schedule!roundOpt,ROUND(Schedule!rate*H739,2),Schedule!rate*H739)))</f>
        <v/>
      </c>
      <c r="G740" s="57" t="str">
        <f t="shared" si="7"/>
        <v/>
      </c>
      <c r="H740" s="57" t="str">
        <f t="shared" si="8"/>
        <v/>
      </c>
    </row>
    <row r="741" ht="12.75" customHeight="1">
      <c r="A741" s="53" t="str">
        <f>IF(H740="","",IF(Schedule!roundOpt,IF(OR(A740&gt;=Schedule!nper,ROUND(H740,2)&lt;=0),"",A740+1),IF(OR(A740&gt;=Schedule!nper,H740&lt;=0),"",A740+1)))</f>
        <v/>
      </c>
      <c r="B741" s="54" t="str">
        <f>IF(A741="","",IF(Schedule!periods_per_year=26,IF(A741=1,Schedule!fpdate,B740+14),IF(Schedule!periods_per_year=52,IF(A741=1,Schedule!fpdate,B740+7),IF(Schedule!periods_per_year=24,IF(A741=1,Schedule!fpdate,IF(Schedule!fpdate=EOMONTH(Schedule!fpdate,0),IF(ISODD(A741),EOMONTH(EDATE(Schedule!fpdate,(A741-1)/2),0),EDATE(DATE(YEAR(Schedule!fpdate),MONTH(Schedule!fpdate)+1,15),(A741-1)/2)),IF(DAY(Schedule!fpdate)=15,IF(ISODD(A741),EDATE(Schedule!fpdate,(A741-1)/2),EOMONTH(EDATE(Schedule!fpdate,(A741-1)/2),0)),IF(DAY(Schedule!fpdate)&lt;=14,IF(ISODD(A741),EDATE(Schedule!fpdate,(A741-1)/2),EDATE(MIN(Schedule!fpdate+15,EOMONTH(Schedule!fpdate,0)),(A741-1)/2)),EDATE(IF(ISODD(A741),Schedule!fpdate,Schedule!fpdate-15),A741/2))))),IF(A741=1,Schedule!fpdate,EDATE(Schedule!fpdate,Schedule!months_per_period*(A741-1)))))))</f>
        <v/>
      </c>
      <c r="C741" s="55" t="str">
        <f>IF(A741="","",IF(Schedule!roundOpt,IF(OR(A741=Schedule!nper,Schedule!payment&gt;ROUND((1+Schedule!rate)*H740,2)),ROUND((1+Schedule!rate)*H740,2),Schedule!payment),IF(OR(A741=Schedule!nper,Schedule!payment&gt;(1+Schedule!rate)*H740),(1+Schedule!rate)*H740,Schedule!payment)))</f>
        <v/>
      </c>
      <c r="D741" s="58"/>
      <c r="E741" s="57"/>
      <c r="F741" s="57" t="str">
        <f>IF(A741="","",IF(AND(A741=1,Schedule!pmtType=1),0,IF(Schedule!roundOpt,ROUND(Schedule!rate*H740,2),Schedule!rate*H740)))</f>
        <v/>
      </c>
      <c r="G741" s="57" t="str">
        <f t="shared" si="7"/>
        <v/>
      </c>
      <c r="H741" s="57" t="str">
        <f t="shared" si="8"/>
        <v/>
      </c>
    </row>
    <row r="742" ht="12.75" customHeight="1">
      <c r="A742" s="53" t="str">
        <f>IF(H741="","",IF(Schedule!roundOpt,IF(OR(A741&gt;=Schedule!nper,ROUND(H741,2)&lt;=0),"",A741+1),IF(OR(A741&gt;=Schedule!nper,H741&lt;=0),"",A741+1)))</f>
        <v/>
      </c>
      <c r="B742" s="54" t="str">
        <f>IF(A742="","",IF(Schedule!periods_per_year=26,IF(A742=1,Schedule!fpdate,B741+14),IF(Schedule!periods_per_year=52,IF(A742=1,Schedule!fpdate,B741+7),IF(Schedule!periods_per_year=24,IF(A742=1,Schedule!fpdate,IF(Schedule!fpdate=EOMONTH(Schedule!fpdate,0),IF(ISODD(A742),EOMONTH(EDATE(Schedule!fpdate,(A742-1)/2),0),EDATE(DATE(YEAR(Schedule!fpdate),MONTH(Schedule!fpdate)+1,15),(A742-1)/2)),IF(DAY(Schedule!fpdate)=15,IF(ISODD(A742),EDATE(Schedule!fpdate,(A742-1)/2),EOMONTH(EDATE(Schedule!fpdate,(A742-1)/2),0)),IF(DAY(Schedule!fpdate)&lt;=14,IF(ISODD(A742),EDATE(Schedule!fpdate,(A742-1)/2),EDATE(MIN(Schedule!fpdate+15,EOMONTH(Schedule!fpdate,0)),(A742-1)/2)),EDATE(IF(ISODD(A742),Schedule!fpdate,Schedule!fpdate-15),A742/2))))),IF(A742=1,Schedule!fpdate,EDATE(Schedule!fpdate,Schedule!months_per_period*(A742-1)))))))</f>
        <v/>
      </c>
      <c r="C742" s="55" t="str">
        <f>IF(A742="","",IF(Schedule!roundOpt,IF(OR(A742=Schedule!nper,Schedule!payment&gt;ROUND((1+Schedule!rate)*H741,2)),ROUND((1+Schedule!rate)*H741,2),Schedule!payment),IF(OR(A742=Schedule!nper,Schedule!payment&gt;(1+Schedule!rate)*H741),(1+Schedule!rate)*H741,Schedule!payment)))</f>
        <v/>
      </c>
      <c r="D742" s="58"/>
      <c r="E742" s="57"/>
      <c r="F742" s="57" t="str">
        <f>IF(A742="","",IF(AND(A742=1,Schedule!pmtType=1),0,IF(Schedule!roundOpt,ROUND(Schedule!rate*H741,2),Schedule!rate*H741)))</f>
        <v/>
      </c>
      <c r="G742" s="57" t="str">
        <f t="shared" si="7"/>
        <v/>
      </c>
      <c r="H742" s="57" t="str">
        <f t="shared" si="8"/>
        <v/>
      </c>
    </row>
    <row r="743" ht="12.75" customHeight="1">
      <c r="A743" s="53" t="str">
        <f>IF(H742="","",IF(Schedule!roundOpt,IF(OR(A742&gt;=Schedule!nper,ROUND(H742,2)&lt;=0),"",A742+1),IF(OR(A742&gt;=Schedule!nper,H742&lt;=0),"",A742+1)))</f>
        <v/>
      </c>
      <c r="B743" s="54" t="str">
        <f>IF(A743="","",IF(Schedule!periods_per_year=26,IF(A743=1,Schedule!fpdate,B742+14),IF(Schedule!periods_per_year=52,IF(A743=1,Schedule!fpdate,B742+7),IF(Schedule!periods_per_year=24,IF(A743=1,Schedule!fpdate,IF(Schedule!fpdate=EOMONTH(Schedule!fpdate,0),IF(ISODD(A743),EOMONTH(EDATE(Schedule!fpdate,(A743-1)/2),0),EDATE(DATE(YEAR(Schedule!fpdate),MONTH(Schedule!fpdate)+1,15),(A743-1)/2)),IF(DAY(Schedule!fpdate)=15,IF(ISODD(A743),EDATE(Schedule!fpdate,(A743-1)/2),EOMONTH(EDATE(Schedule!fpdate,(A743-1)/2),0)),IF(DAY(Schedule!fpdate)&lt;=14,IF(ISODD(A743),EDATE(Schedule!fpdate,(A743-1)/2),EDATE(MIN(Schedule!fpdate+15,EOMONTH(Schedule!fpdate,0)),(A743-1)/2)),EDATE(IF(ISODD(A743),Schedule!fpdate,Schedule!fpdate-15),A743/2))))),IF(A743=1,Schedule!fpdate,EDATE(Schedule!fpdate,Schedule!months_per_period*(A743-1)))))))</f>
        <v/>
      </c>
      <c r="C743" s="55" t="str">
        <f>IF(A743="","",IF(Schedule!roundOpt,IF(OR(A743=Schedule!nper,Schedule!payment&gt;ROUND((1+Schedule!rate)*H742,2)),ROUND((1+Schedule!rate)*H742,2),Schedule!payment),IF(OR(A743=Schedule!nper,Schedule!payment&gt;(1+Schedule!rate)*H742),(1+Schedule!rate)*H742,Schedule!payment)))</f>
        <v/>
      </c>
      <c r="D743" s="58"/>
      <c r="E743" s="57"/>
      <c r="F743" s="57" t="str">
        <f>IF(A743="","",IF(AND(A743=1,Schedule!pmtType=1),0,IF(Schedule!roundOpt,ROUND(Schedule!rate*H742,2),Schedule!rate*H742)))</f>
        <v/>
      </c>
      <c r="G743" s="57" t="str">
        <f t="shared" si="7"/>
        <v/>
      </c>
      <c r="H743" s="57" t="str">
        <f t="shared" si="8"/>
        <v/>
      </c>
    </row>
    <row r="744" ht="12.75" customHeight="1">
      <c r="A744" s="53" t="str">
        <f>IF(H743="","",IF(Schedule!roundOpt,IF(OR(A743&gt;=Schedule!nper,ROUND(H743,2)&lt;=0),"",A743+1),IF(OR(A743&gt;=Schedule!nper,H743&lt;=0),"",A743+1)))</f>
        <v/>
      </c>
      <c r="B744" s="54" t="str">
        <f>IF(A744="","",IF(Schedule!periods_per_year=26,IF(A744=1,Schedule!fpdate,B743+14),IF(Schedule!periods_per_year=52,IF(A744=1,Schedule!fpdate,B743+7),IF(Schedule!periods_per_year=24,IF(A744=1,Schedule!fpdate,IF(Schedule!fpdate=EOMONTH(Schedule!fpdate,0),IF(ISODD(A744),EOMONTH(EDATE(Schedule!fpdate,(A744-1)/2),0),EDATE(DATE(YEAR(Schedule!fpdate),MONTH(Schedule!fpdate)+1,15),(A744-1)/2)),IF(DAY(Schedule!fpdate)=15,IF(ISODD(A744),EDATE(Schedule!fpdate,(A744-1)/2),EOMONTH(EDATE(Schedule!fpdate,(A744-1)/2),0)),IF(DAY(Schedule!fpdate)&lt;=14,IF(ISODD(A744),EDATE(Schedule!fpdate,(A744-1)/2),EDATE(MIN(Schedule!fpdate+15,EOMONTH(Schedule!fpdate,0)),(A744-1)/2)),EDATE(IF(ISODD(A744),Schedule!fpdate,Schedule!fpdate-15),A744/2))))),IF(A744=1,Schedule!fpdate,EDATE(Schedule!fpdate,Schedule!months_per_period*(A744-1)))))))</f>
        <v/>
      </c>
      <c r="C744" s="55" t="str">
        <f>IF(A744="","",IF(Schedule!roundOpt,IF(OR(A744=Schedule!nper,Schedule!payment&gt;ROUND((1+Schedule!rate)*H743,2)),ROUND((1+Schedule!rate)*H743,2),Schedule!payment),IF(OR(A744=Schedule!nper,Schedule!payment&gt;(1+Schedule!rate)*H743),(1+Schedule!rate)*H743,Schedule!payment)))</f>
        <v/>
      </c>
      <c r="D744" s="58"/>
      <c r="E744" s="57"/>
      <c r="F744" s="57" t="str">
        <f>IF(A744="","",IF(AND(A744=1,Schedule!pmtType=1),0,IF(Schedule!roundOpt,ROUND(Schedule!rate*H743,2),Schedule!rate*H743)))</f>
        <v/>
      </c>
      <c r="G744" s="57" t="str">
        <f t="shared" si="7"/>
        <v/>
      </c>
      <c r="H744" s="57" t="str">
        <f t="shared" si="8"/>
        <v/>
      </c>
    </row>
    <row r="745" ht="12.75" customHeight="1">
      <c r="A745" s="53" t="str">
        <f>IF(H744="","",IF(Schedule!roundOpt,IF(OR(A744&gt;=Schedule!nper,ROUND(H744,2)&lt;=0),"",A744+1),IF(OR(A744&gt;=Schedule!nper,H744&lt;=0),"",A744+1)))</f>
        <v/>
      </c>
      <c r="B745" s="54" t="str">
        <f>IF(A745="","",IF(Schedule!periods_per_year=26,IF(A745=1,Schedule!fpdate,B744+14),IF(Schedule!periods_per_year=52,IF(A745=1,Schedule!fpdate,B744+7),IF(Schedule!periods_per_year=24,IF(A745=1,Schedule!fpdate,IF(Schedule!fpdate=EOMONTH(Schedule!fpdate,0),IF(ISODD(A745),EOMONTH(EDATE(Schedule!fpdate,(A745-1)/2),0),EDATE(DATE(YEAR(Schedule!fpdate),MONTH(Schedule!fpdate)+1,15),(A745-1)/2)),IF(DAY(Schedule!fpdate)=15,IF(ISODD(A745),EDATE(Schedule!fpdate,(A745-1)/2),EOMONTH(EDATE(Schedule!fpdate,(A745-1)/2),0)),IF(DAY(Schedule!fpdate)&lt;=14,IF(ISODD(A745),EDATE(Schedule!fpdate,(A745-1)/2),EDATE(MIN(Schedule!fpdate+15,EOMONTH(Schedule!fpdate,0)),(A745-1)/2)),EDATE(IF(ISODD(A745),Schedule!fpdate,Schedule!fpdate-15),A745/2))))),IF(A745=1,Schedule!fpdate,EDATE(Schedule!fpdate,Schedule!months_per_period*(A745-1)))))))</f>
        <v/>
      </c>
      <c r="C745" s="55" t="str">
        <f>IF(A745="","",IF(Schedule!roundOpt,IF(OR(A745=Schedule!nper,Schedule!payment&gt;ROUND((1+Schedule!rate)*H744,2)),ROUND((1+Schedule!rate)*H744,2),Schedule!payment),IF(OR(A745=Schedule!nper,Schedule!payment&gt;(1+Schedule!rate)*H744),(1+Schedule!rate)*H744,Schedule!payment)))</f>
        <v/>
      </c>
      <c r="D745" s="58"/>
      <c r="E745" s="57"/>
      <c r="F745" s="57" t="str">
        <f>IF(A745="","",IF(AND(A745=1,Schedule!pmtType=1),0,IF(Schedule!roundOpt,ROUND(Schedule!rate*H744,2),Schedule!rate*H744)))</f>
        <v/>
      </c>
      <c r="G745" s="57" t="str">
        <f t="shared" si="7"/>
        <v/>
      </c>
      <c r="H745" s="57" t="str">
        <f t="shared" si="8"/>
        <v/>
      </c>
    </row>
    <row r="746" ht="12.75" customHeight="1">
      <c r="A746" s="53" t="str">
        <f>IF(H745="","",IF(Schedule!roundOpt,IF(OR(A745&gt;=Schedule!nper,ROUND(H745,2)&lt;=0),"",A745+1),IF(OR(A745&gt;=Schedule!nper,H745&lt;=0),"",A745+1)))</f>
        <v/>
      </c>
      <c r="B746" s="54" t="str">
        <f>IF(A746="","",IF(Schedule!periods_per_year=26,IF(A746=1,Schedule!fpdate,B745+14),IF(Schedule!periods_per_year=52,IF(A746=1,Schedule!fpdate,B745+7),IF(Schedule!periods_per_year=24,IF(A746=1,Schedule!fpdate,IF(Schedule!fpdate=EOMONTH(Schedule!fpdate,0),IF(ISODD(A746),EOMONTH(EDATE(Schedule!fpdate,(A746-1)/2),0),EDATE(DATE(YEAR(Schedule!fpdate),MONTH(Schedule!fpdate)+1,15),(A746-1)/2)),IF(DAY(Schedule!fpdate)=15,IF(ISODD(A746),EDATE(Schedule!fpdate,(A746-1)/2),EOMONTH(EDATE(Schedule!fpdate,(A746-1)/2),0)),IF(DAY(Schedule!fpdate)&lt;=14,IF(ISODD(A746),EDATE(Schedule!fpdate,(A746-1)/2),EDATE(MIN(Schedule!fpdate+15,EOMONTH(Schedule!fpdate,0)),(A746-1)/2)),EDATE(IF(ISODD(A746),Schedule!fpdate,Schedule!fpdate-15),A746/2))))),IF(A746=1,Schedule!fpdate,EDATE(Schedule!fpdate,Schedule!months_per_period*(A746-1)))))))</f>
        <v/>
      </c>
      <c r="C746" s="55" t="str">
        <f>IF(A746="","",IF(Schedule!roundOpt,IF(OR(A746=Schedule!nper,Schedule!payment&gt;ROUND((1+Schedule!rate)*H745,2)),ROUND((1+Schedule!rate)*H745,2),Schedule!payment),IF(OR(A746=Schedule!nper,Schedule!payment&gt;(1+Schedule!rate)*H745),(1+Schedule!rate)*H745,Schedule!payment)))</f>
        <v/>
      </c>
      <c r="D746" s="58"/>
      <c r="E746" s="57"/>
      <c r="F746" s="57" t="str">
        <f>IF(A746="","",IF(AND(A746=1,Schedule!pmtType=1),0,IF(Schedule!roundOpt,ROUND(Schedule!rate*H745,2),Schedule!rate*H745)))</f>
        <v/>
      </c>
      <c r="G746" s="57" t="str">
        <f t="shared" si="7"/>
        <v/>
      </c>
      <c r="H746" s="57" t="str">
        <f t="shared" si="8"/>
        <v/>
      </c>
    </row>
    <row r="747" ht="12.75" customHeight="1">
      <c r="A747" s="53" t="str">
        <f>IF(H746="","",IF(Schedule!roundOpt,IF(OR(A746&gt;=Schedule!nper,ROUND(H746,2)&lt;=0),"",A746+1),IF(OR(A746&gt;=Schedule!nper,H746&lt;=0),"",A746+1)))</f>
        <v/>
      </c>
      <c r="B747" s="54" t="str">
        <f>IF(A747="","",IF(Schedule!periods_per_year=26,IF(A747=1,Schedule!fpdate,B746+14),IF(Schedule!periods_per_year=52,IF(A747=1,Schedule!fpdate,B746+7),IF(Schedule!periods_per_year=24,IF(A747=1,Schedule!fpdate,IF(Schedule!fpdate=EOMONTH(Schedule!fpdate,0),IF(ISODD(A747),EOMONTH(EDATE(Schedule!fpdate,(A747-1)/2),0),EDATE(DATE(YEAR(Schedule!fpdate),MONTH(Schedule!fpdate)+1,15),(A747-1)/2)),IF(DAY(Schedule!fpdate)=15,IF(ISODD(A747),EDATE(Schedule!fpdate,(A747-1)/2),EOMONTH(EDATE(Schedule!fpdate,(A747-1)/2),0)),IF(DAY(Schedule!fpdate)&lt;=14,IF(ISODD(A747),EDATE(Schedule!fpdate,(A747-1)/2),EDATE(MIN(Schedule!fpdate+15,EOMONTH(Schedule!fpdate,0)),(A747-1)/2)),EDATE(IF(ISODD(A747),Schedule!fpdate,Schedule!fpdate-15),A747/2))))),IF(A747=1,Schedule!fpdate,EDATE(Schedule!fpdate,Schedule!months_per_period*(A747-1)))))))</f>
        <v/>
      </c>
      <c r="C747" s="55" t="str">
        <f>IF(A747="","",IF(Schedule!roundOpt,IF(OR(A747=Schedule!nper,Schedule!payment&gt;ROUND((1+Schedule!rate)*H746,2)),ROUND((1+Schedule!rate)*H746,2),Schedule!payment),IF(OR(A747=Schedule!nper,Schedule!payment&gt;(1+Schedule!rate)*H746),(1+Schedule!rate)*H746,Schedule!payment)))</f>
        <v/>
      </c>
      <c r="D747" s="58"/>
      <c r="E747" s="57"/>
      <c r="F747" s="57" t="str">
        <f>IF(A747="","",IF(AND(A747=1,Schedule!pmtType=1),0,IF(Schedule!roundOpt,ROUND(Schedule!rate*H746,2),Schedule!rate*H746)))</f>
        <v/>
      </c>
      <c r="G747" s="57" t="str">
        <f t="shared" si="7"/>
        <v/>
      </c>
      <c r="H747" s="57" t="str">
        <f t="shared" si="8"/>
        <v/>
      </c>
    </row>
    <row r="748" ht="12.75" customHeight="1">
      <c r="A748" s="53" t="str">
        <f>IF(H747="","",IF(Schedule!roundOpt,IF(OR(A747&gt;=Schedule!nper,ROUND(H747,2)&lt;=0),"",A747+1),IF(OR(A747&gt;=Schedule!nper,H747&lt;=0),"",A747+1)))</f>
        <v/>
      </c>
      <c r="B748" s="54" t="str">
        <f>IF(A748="","",IF(Schedule!periods_per_year=26,IF(A748=1,Schedule!fpdate,B747+14),IF(Schedule!periods_per_year=52,IF(A748=1,Schedule!fpdate,B747+7),IF(Schedule!periods_per_year=24,IF(A748=1,Schedule!fpdate,IF(Schedule!fpdate=EOMONTH(Schedule!fpdate,0),IF(ISODD(A748),EOMONTH(EDATE(Schedule!fpdate,(A748-1)/2),0),EDATE(DATE(YEAR(Schedule!fpdate),MONTH(Schedule!fpdate)+1,15),(A748-1)/2)),IF(DAY(Schedule!fpdate)=15,IF(ISODD(A748),EDATE(Schedule!fpdate,(A748-1)/2),EOMONTH(EDATE(Schedule!fpdate,(A748-1)/2),0)),IF(DAY(Schedule!fpdate)&lt;=14,IF(ISODD(A748),EDATE(Schedule!fpdate,(A748-1)/2),EDATE(MIN(Schedule!fpdate+15,EOMONTH(Schedule!fpdate,0)),(A748-1)/2)),EDATE(IF(ISODD(A748),Schedule!fpdate,Schedule!fpdate-15),A748/2))))),IF(A748=1,Schedule!fpdate,EDATE(Schedule!fpdate,Schedule!months_per_period*(A748-1)))))))</f>
        <v/>
      </c>
      <c r="C748" s="55" t="str">
        <f>IF(A748="","",IF(Schedule!roundOpt,IF(OR(A748=Schedule!nper,Schedule!payment&gt;ROUND((1+Schedule!rate)*H747,2)),ROUND((1+Schedule!rate)*H747,2),Schedule!payment),IF(OR(A748=Schedule!nper,Schedule!payment&gt;(1+Schedule!rate)*H747),(1+Schedule!rate)*H747,Schedule!payment)))</f>
        <v/>
      </c>
      <c r="D748" s="58"/>
      <c r="E748" s="57"/>
      <c r="F748" s="57" t="str">
        <f>IF(A748="","",IF(AND(A748=1,Schedule!pmtType=1),0,IF(Schedule!roundOpt,ROUND(Schedule!rate*H747,2),Schedule!rate*H747)))</f>
        <v/>
      </c>
      <c r="G748" s="57" t="str">
        <f t="shared" si="7"/>
        <v/>
      </c>
      <c r="H748" s="57" t="str">
        <f t="shared" si="8"/>
        <v/>
      </c>
    </row>
    <row r="749" ht="12.75" customHeight="1">
      <c r="A749" s="53" t="str">
        <f>IF(H748="","",IF(Schedule!roundOpt,IF(OR(A748&gt;=Schedule!nper,ROUND(H748,2)&lt;=0),"",A748+1),IF(OR(A748&gt;=Schedule!nper,H748&lt;=0),"",A748+1)))</f>
        <v/>
      </c>
      <c r="B749" s="54" t="str">
        <f>IF(A749="","",IF(Schedule!periods_per_year=26,IF(A749=1,Schedule!fpdate,B748+14),IF(Schedule!periods_per_year=52,IF(A749=1,Schedule!fpdate,B748+7),IF(Schedule!periods_per_year=24,IF(A749=1,Schedule!fpdate,IF(Schedule!fpdate=EOMONTH(Schedule!fpdate,0),IF(ISODD(A749),EOMONTH(EDATE(Schedule!fpdate,(A749-1)/2),0),EDATE(DATE(YEAR(Schedule!fpdate),MONTH(Schedule!fpdate)+1,15),(A749-1)/2)),IF(DAY(Schedule!fpdate)=15,IF(ISODD(A749),EDATE(Schedule!fpdate,(A749-1)/2),EOMONTH(EDATE(Schedule!fpdate,(A749-1)/2),0)),IF(DAY(Schedule!fpdate)&lt;=14,IF(ISODD(A749),EDATE(Schedule!fpdate,(A749-1)/2),EDATE(MIN(Schedule!fpdate+15,EOMONTH(Schedule!fpdate,0)),(A749-1)/2)),EDATE(IF(ISODD(A749),Schedule!fpdate,Schedule!fpdate-15),A749/2))))),IF(A749=1,Schedule!fpdate,EDATE(Schedule!fpdate,Schedule!months_per_period*(A749-1)))))))</f>
        <v/>
      </c>
      <c r="C749" s="55" t="str">
        <f>IF(A749="","",IF(Schedule!roundOpt,IF(OR(A749=Schedule!nper,Schedule!payment&gt;ROUND((1+Schedule!rate)*H748,2)),ROUND((1+Schedule!rate)*H748,2),Schedule!payment),IF(OR(A749=Schedule!nper,Schedule!payment&gt;(1+Schedule!rate)*H748),(1+Schedule!rate)*H748,Schedule!payment)))</f>
        <v/>
      </c>
      <c r="D749" s="58"/>
      <c r="E749" s="57"/>
      <c r="F749" s="57" t="str">
        <f>IF(A749="","",IF(AND(A749=1,Schedule!pmtType=1),0,IF(Schedule!roundOpt,ROUND(Schedule!rate*H748,2),Schedule!rate*H748)))</f>
        <v/>
      </c>
      <c r="G749" s="57" t="str">
        <f t="shared" si="7"/>
        <v/>
      </c>
      <c r="H749" s="57" t="str">
        <f t="shared" si="8"/>
        <v/>
      </c>
    </row>
    <row r="750" ht="12.75" customHeight="1">
      <c r="A750" s="53" t="str">
        <f>IF(H749="","",IF(Schedule!roundOpt,IF(OR(A749&gt;=Schedule!nper,ROUND(H749,2)&lt;=0),"",A749+1),IF(OR(A749&gt;=Schedule!nper,H749&lt;=0),"",A749+1)))</f>
        <v/>
      </c>
      <c r="B750" s="54" t="str">
        <f>IF(A750="","",IF(Schedule!periods_per_year=26,IF(A750=1,Schedule!fpdate,B749+14),IF(Schedule!periods_per_year=52,IF(A750=1,Schedule!fpdate,B749+7),IF(Schedule!periods_per_year=24,IF(A750=1,Schedule!fpdate,IF(Schedule!fpdate=EOMONTH(Schedule!fpdate,0),IF(ISODD(A750),EOMONTH(EDATE(Schedule!fpdate,(A750-1)/2),0),EDATE(DATE(YEAR(Schedule!fpdate),MONTH(Schedule!fpdate)+1,15),(A750-1)/2)),IF(DAY(Schedule!fpdate)=15,IF(ISODD(A750),EDATE(Schedule!fpdate,(A750-1)/2),EOMONTH(EDATE(Schedule!fpdate,(A750-1)/2),0)),IF(DAY(Schedule!fpdate)&lt;=14,IF(ISODD(A750),EDATE(Schedule!fpdate,(A750-1)/2),EDATE(MIN(Schedule!fpdate+15,EOMONTH(Schedule!fpdate,0)),(A750-1)/2)),EDATE(IF(ISODD(A750),Schedule!fpdate,Schedule!fpdate-15),A750/2))))),IF(A750=1,Schedule!fpdate,EDATE(Schedule!fpdate,Schedule!months_per_period*(A750-1)))))))</f>
        <v/>
      </c>
      <c r="C750" s="55" t="str">
        <f>IF(A750="","",IF(Schedule!roundOpt,IF(OR(A750=Schedule!nper,Schedule!payment&gt;ROUND((1+Schedule!rate)*H749,2)),ROUND((1+Schedule!rate)*H749,2),Schedule!payment),IF(OR(A750=Schedule!nper,Schedule!payment&gt;(1+Schedule!rate)*H749),(1+Schedule!rate)*H749,Schedule!payment)))</f>
        <v/>
      </c>
      <c r="D750" s="58"/>
      <c r="E750" s="57"/>
      <c r="F750" s="57" t="str">
        <f>IF(A750="","",IF(AND(A750=1,Schedule!pmtType=1),0,IF(Schedule!roundOpt,ROUND(Schedule!rate*H749,2),Schedule!rate*H749)))</f>
        <v/>
      </c>
      <c r="G750" s="57" t="str">
        <f t="shared" si="7"/>
        <v/>
      </c>
      <c r="H750" s="57" t="str">
        <f t="shared" si="8"/>
        <v/>
      </c>
    </row>
    <row r="751" ht="12.75" customHeight="1">
      <c r="A751" s="53" t="str">
        <f>IF(H750="","",IF(Schedule!roundOpt,IF(OR(A750&gt;=Schedule!nper,ROUND(H750,2)&lt;=0),"",A750+1),IF(OR(A750&gt;=Schedule!nper,H750&lt;=0),"",A750+1)))</f>
        <v/>
      </c>
      <c r="B751" s="54" t="str">
        <f>IF(A751="","",IF(Schedule!periods_per_year=26,IF(A751=1,Schedule!fpdate,B750+14),IF(Schedule!periods_per_year=52,IF(A751=1,Schedule!fpdate,B750+7),IF(Schedule!periods_per_year=24,IF(A751=1,Schedule!fpdate,IF(Schedule!fpdate=EOMONTH(Schedule!fpdate,0),IF(ISODD(A751),EOMONTH(EDATE(Schedule!fpdate,(A751-1)/2),0),EDATE(DATE(YEAR(Schedule!fpdate),MONTH(Schedule!fpdate)+1,15),(A751-1)/2)),IF(DAY(Schedule!fpdate)=15,IF(ISODD(A751),EDATE(Schedule!fpdate,(A751-1)/2),EOMONTH(EDATE(Schedule!fpdate,(A751-1)/2),0)),IF(DAY(Schedule!fpdate)&lt;=14,IF(ISODD(A751),EDATE(Schedule!fpdate,(A751-1)/2),EDATE(MIN(Schedule!fpdate+15,EOMONTH(Schedule!fpdate,0)),(A751-1)/2)),EDATE(IF(ISODD(A751),Schedule!fpdate,Schedule!fpdate-15),A751/2))))),IF(A751=1,Schedule!fpdate,EDATE(Schedule!fpdate,Schedule!months_per_period*(A751-1)))))))</f>
        <v/>
      </c>
      <c r="C751" s="55" t="str">
        <f>IF(A751="","",IF(Schedule!roundOpt,IF(OR(A751=Schedule!nper,Schedule!payment&gt;ROUND((1+Schedule!rate)*H750,2)),ROUND((1+Schedule!rate)*H750,2),Schedule!payment),IF(OR(A751=Schedule!nper,Schedule!payment&gt;(1+Schedule!rate)*H750),(1+Schedule!rate)*H750,Schedule!payment)))</f>
        <v/>
      </c>
      <c r="D751" s="58"/>
      <c r="E751" s="57"/>
      <c r="F751" s="57" t="str">
        <f>IF(A751="","",IF(AND(A751=1,Schedule!pmtType=1),0,IF(Schedule!roundOpt,ROUND(Schedule!rate*H750,2),Schedule!rate*H750)))</f>
        <v/>
      </c>
      <c r="G751" s="57" t="str">
        <f t="shared" si="7"/>
        <v/>
      </c>
      <c r="H751" s="57" t="str">
        <f t="shared" si="8"/>
        <v/>
      </c>
    </row>
    <row r="752" ht="12.75" customHeight="1">
      <c r="A752" s="53" t="str">
        <f>IF(H751="","",IF(Schedule!roundOpt,IF(OR(A751&gt;=Schedule!nper,ROUND(H751,2)&lt;=0),"",A751+1),IF(OR(A751&gt;=Schedule!nper,H751&lt;=0),"",A751+1)))</f>
        <v/>
      </c>
      <c r="B752" s="54" t="str">
        <f>IF(A752="","",IF(Schedule!periods_per_year=26,IF(A752=1,Schedule!fpdate,B751+14),IF(Schedule!periods_per_year=52,IF(A752=1,Schedule!fpdate,B751+7),IF(Schedule!periods_per_year=24,IF(A752=1,Schedule!fpdate,IF(Schedule!fpdate=EOMONTH(Schedule!fpdate,0),IF(ISODD(A752),EOMONTH(EDATE(Schedule!fpdate,(A752-1)/2),0),EDATE(DATE(YEAR(Schedule!fpdate),MONTH(Schedule!fpdate)+1,15),(A752-1)/2)),IF(DAY(Schedule!fpdate)=15,IF(ISODD(A752),EDATE(Schedule!fpdate,(A752-1)/2),EOMONTH(EDATE(Schedule!fpdate,(A752-1)/2),0)),IF(DAY(Schedule!fpdate)&lt;=14,IF(ISODD(A752),EDATE(Schedule!fpdate,(A752-1)/2),EDATE(MIN(Schedule!fpdate+15,EOMONTH(Schedule!fpdate,0)),(A752-1)/2)),EDATE(IF(ISODD(A752),Schedule!fpdate,Schedule!fpdate-15),A752/2))))),IF(A752=1,Schedule!fpdate,EDATE(Schedule!fpdate,Schedule!months_per_period*(A752-1)))))))</f>
        <v/>
      </c>
      <c r="C752" s="55" t="str">
        <f>IF(A752="","",IF(Schedule!roundOpt,IF(OR(A752=Schedule!nper,Schedule!payment&gt;ROUND((1+Schedule!rate)*H751,2)),ROUND((1+Schedule!rate)*H751,2),Schedule!payment),IF(OR(A752=Schedule!nper,Schedule!payment&gt;(1+Schedule!rate)*H751),(1+Schedule!rate)*H751,Schedule!payment)))</f>
        <v/>
      </c>
      <c r="D752" s="58"/>
      <c r="E752" s="57"/>
      <c r="F752" s="57" t="str">
        <f>IF(A752="","",IF(AND(A752=1,Schedule!pmtType=1),0,IF(Schedule!roundOpt,ROUND(Schedule!rate*H751,2),Schedule!rate*H751)))</f>
        <v/>
      </c>
      <c r="G752" s="57" t="str">
        <f t="shared" si="7"/>
        <v/>
      </c>
      <c r="H752" s="57" t="str">
        <f t="shared" si="8"/>
        <v/>
      </c>
    </row>
    <row r="753" ht="12.75" customHeight="1">
      <c r="A753" s="53" t="str">
        <f>IF(H752="","",IF(Schedule!roundOpt,IF(OR(A752&gt;=Schedule!nper,ROUND(H752,2)&lt;=0),"",A752+1),IF(OR(A752&gt;=Schedule!nper,H752&lt;=0),"",A752+1)))</f>
        <v/>
      </c>
      <c r="B753" s="54" t="str">
        <f>IF(A753="","",IF(Schedule!periods_per_year=26,IF(A753=1,Schedule!fpdate,B752+14),IF(Schedule!periods_per_year=52,IF(A753=1,Schedule!fpdate,B752+7),IF(Schedule!periods_per_year=24,IF(A753=1,Schedule!fpdate,IF(Schedule!fpdate=EOMONTH(Schedule!fpdate,0),IF(ISODD(A753),EOMONTH(EDATE(Schedule!fpdate,(A753-1)/2),0),EDATE(DATE(YEAR(Schedule!fpdate),MONTH(Schedule!fpdate)+1,15),(A753-1)/2)),IF(DAY(Schedule!fpdate)=15,IF(ISODD(A753),EDATE(Schedule!fpdate,(A753-1)/2),EOMONTH(EDATE(Schedule!fpdate,(A753-1)/2),0)),IF(DAY(Schedule!fpdate)&lt;=14,IF(ISODD(A753),EDATE(Schedule!fpdate,(A753-1)/2),EDATE(MIN(Schedule!fpdate+15,EOMONTH(Schedule!fpdate,0)),(A753-1)/2)),EDATE(IF(ISODD(A753),Schedule!fpdate,Schedule!fpdate-15),A753/2))))),IF(A753=1,Schedule!fpdate,EDATE(Schedule!fpdate,Schedule!months_per_period*(A753-1)))))))</f>
        <v/>
      </c>
      <c r="C753" s="55" t="str">
        <f>IF(A753="","",IF(Schedule!roundOpt,IF(OR(A753=Schedule!nper,Schedule!payment&gt;ROUND((1+Schedule!rate)*H752,2)),ROUND((1+Schedule!rate)*H752,2),Schedule!payment),IF(OR(A753=Schedule!nper,Schedule!payment&gt;(1+Schedule!rate)*H752),(1+Schedule!rate)*H752,Schedule!payment)))</f>
        <v/>
      </c>
      <c r="D753" s="58"/>
      <c r="E753" s="57"/>
      <c r="F753" s="57" t="str">
        <f>IF(A753="","",IF(AND(A753=1,Schedule!pmtType=1),0,IF(Schedule!roundOpt,ROUND(Schedule!rate*H752,2),Schedule!rate*H752)))</f>
        <v/>
      </c>
      <c r="G753" s="57" t="str">
        <f t="shared" si="7"/>
        <v/>
      </c>
      <c r="H753" s="57" t="str">
        <f t="shared" si="8"/>
        <v/>
      </c>
    </row>
    <row r="754" ht="12.75" customHeight="1">
      <c r="A754" s="53" t="str">
        <f>IF(H753="","",IF(Schedule!roundOpt,IF(OR(A753&gt;=Schedule!nper,ROUND(H753,2)&lt;=0),"",A753+1),IF(OR(A753&gt;=Schedule!nper,H753&lt;=0),"",A753+1)))</f>
        <v/>
      </c>
      <c r="B754" s="54" t="str">
        <f>IF(A754="","",IF(Schedule!periods_per_year=26,IF(A754=1,Schedule!fpdate,B753+14),IF(Schedule!periods_per_year=52,IF(A754=1,Schedule!fpdate,B753+7),IF(Schedule!periods_per_year=24,IF(A754=1,Schedule!fpdate,IF(Schedule!fpdate=EOMONTH(Schedule!fpdate,0),IF(ISODD(A754),EOMONTH(EDATE(Schedule!fpdate,(A754-1)/2),0),EDATE(DATE(YEAR(Schedule!fpdate),MONTH(Schedule!fpdate)+1,15),(A754-1)/2)),IF(DAY(Schedule!fpdate)=15,IF(ISODD(A754),EDATE(Schedule!fpdate,(A754-1)/2),EOMONTH(EDATE(Schedule!fpdate,(A754-1)/2),0)),IF(DAY(Schedule!fpdate)&lt;=14,IF(ISODD(A754),EDATE(Schedule!fpdate,(A754-1)/2),EDATE(MIN(Schedule!fpdate+15,EOMONTH(Schedule!fpdate,0)),(A754-1)/2)),EDATE(IF(ISODD(A754),Schedule!fpdate,Schedule!fpdate-15),A754/2))))),IF(A754=1,Schedule!fpdate,EDATE(Schedule!fpdate,Schedule!months_per_period*(A754-1)))))))</f>
        <v/>
      </c>
      <c r="C754" s="55" t="str">
        <f>IF(A754="","",IF(Schedule!roundOpt,IF(OR(A754=Schedule!nper,Schedule!payment&gt;ROUND((1+Schedule!rate)*H753,2)),ROUND((1+Schedule!rate)*H753,2),Schedule!payment),IF(OR(A754=Schedule!nper,Schedule!payment&gt;(1+Schedule!rate)*H753),(1+Schedule!rate)*H753,Schedule!payment)))</f>
        <v/>
      </c>
      <c r="D754" s="58"/>
      <c r="E754" s="57"/>
      <c r="F754" s="57" t="str">
        <f>IF(A754="","",IF(AND(A754=1,Schedule!pmtType=1),0,IF(Schedule!roundOpt,ROUND(Schedule!rate*H753,2),Schedule!rate*H753)))</f>
        <v/>
      </c>
      <c r="G754" s="57" t="str">
        <f t="shared" si="7"/>
        <v/>
      </c>
      <c r="H754" s="57" t="str">
        <f t="shared" si="8"/>
        <v/>
      </c>
    </row>
    <row r="755" ht="12.75" customHeight="1">
      <c r="A755" s="53" t="str">
        <f>IF(H754="","",IF(Schedule!roundOpt,IF(OR(A754&gt;=Schedule!nper,ROUND(H754,2)&lt;=0),"",A754+1),IF(OR(A754&gt;=Schedule!nper,H754&lt;=0),"",A754+1)))</f>
        <v/>
      </c>
      <c r="B755" s="54" t="str">
        <f>IF(A755="","",IF(Schedule!periods_per_year=26,IF(A755=1,Schedule!fpdate,B754+14),IF(Schedule!periods_per_year=52,IF(A755=1,Schedule!fpdate,B754+7),IF(Schedule!periods_per_year=24,IF(A755=1,Schedule!fpdate,IF(Schedule!fpdate=EOMONTH(Schedule!fpdate,0),IF(ISODD(A755),EOMONTH(EDATE(Schedule!fpdate,(A755-1)/2),0),EDATE(DATE(YEAR(Schedule!fpdate),MONTH(Schedule!fpdate)+1,15),(A755-1)/2)),IF(DAY(Schedule!fpdate)=15,IF(ISODD(A755),EDATE(Schedule!fpdate,(A755-1)/2),EOMONTH(EDATE(Schedule!fpdate,(A755-1)/2),0)),IF(DAY(Schedule!fpdate)&lt;=14,IF(ISODD(A755),EDATE(Schedule!fpdate,(A755-1)/2),EDATE(MIN(Schedule!fpdate+15,EOMONTH(Schedule!fpdate,0)),(A755-1)/2)),EDATE(IF(ISODD(A755),Schedule!fpdate,Schedule!fpdate-15),A755/2))))),IF(A755=1,Schedule!fpdate,EDATE(Schedule!fpdate,Schedule!months_per_period*(A755-1)))))))</f>
        <v/>
      </c>
      <c r="C755" s="55" t="str">
        <f>IF(A755="","",IF(Schedule!roundOpt,IF(OR(A755=Schedule!nper,Schedule!payment&gt;ROUND((1+Schedule!rate)*H754,2)),ROUND((1+Schedule!rate)*H754,2),Schedule!payment),IF(OR(A755=Schedule!nper,Schedule!payment&gt;(1+Schedule!rate)*H754),(1+Schedule!rate)*H754,Schedule!payment)))</f>
        <v/>
      </c>
      <c r="D755" s="58"/>
      <c r="E755" s="57"/>
      <c r="F755" s="57" t="str">
        <f>IF(A755="","",IF(AND(A755=1,Schedule!pmtType=1),0,IF(Schedule!roundOpt,ROUND(Schedule!rate*H754,2),Schedule!rate*H754)))</f>
        <v/>
      </c>
      <c r="G755" s="57" t="str">
        <f t="shared" si="7"/>
        <v/>
      </c>
      <c r="H755" s="57" t="str">
        <f t="shared" si="8"/>
        <v/>
      </c>
    </row>
    <row r="756" ht="12.75" customHeight="1">
      <c r="A756" s="53" t="str">
        <f>IF(H755="","",IF(Schedule!roundOpt,IF(OR(A755&gt;=Schedule!nper,ROUND(H755,2)&lt;=0),"",A755+1),IF(OR(A755&gt;=Schedule!nper,H755&lt;=0),"",A755+1)))</f>
        <v/>
      </c>
      <c r="B756" s="54" t="str">
        <f>IF(A756="","",IF(Schedule!periods_per_year=26,IF(A756=1,Schedule!fpdate,B755+14),IF(Schedule!periods_per_year=52,IF(A756=1,Schedule!fpdate,B755+7),IF(Schedule!periods_per_year=24,IF(A756=1,Schedule!fpdate,IF(Schedule!fpdate=EOMONTH(Schedule!fpdate,0),IF(ISODD(A756),EOMONTH(EDATE(Schedule!fpdate,(A756-1)/2),0),EDATE(DATE(YEAR(Schedule!fpdate),MONTH(Schedule!fpdate)+1,15),(A756-1)/2)),IF(DAY(Schedule!fpdate)=15,IF(ISODD(A756),EDATE(Schedule!fpdate,(A756-1)/2),EOMONTH(EDATE(Schedule!fpdate,(A756-1)/2),0)),IF(DAY(Schedule!fpdate)&lt;=14,IF(ISODD(A756),EDATE(Schedule!fpdate,(A756-1)/2),EDATE(MIN(Schedule!fpdate+15,EOMONTH(Schedule!fpdate,0)),(A756-1)/2)),EDATE(IF(ISODD(A756),Schedule!fpdate,Schedule!fpdate-15),A756/2))))),IF(A756=1,Schedule!fpdate,EDATE(Schedule!fpdate,Schedule!months_per_period*(A756-1)))))))</f>
        <v/>
      </c>
      <c r="C756" s="55" t="str">
        <f>IF(A756="","",IF(Schedule!roundOpt,IF(OR(A756=Schedule!nper,Schedule!payment&gt;ROUND((1+Schedule!rate)*H755,2)),ROUND((1+Schedule!rate)*H755,2),Schedule!payment),IF(OR(A756=Schedule!nper,Schedule!payment&gt;(1+Schedule!rate)*H755),(1+Schedule!rate)*H755,Schedule!payment)))</f>
        <v/>
      </c>
      <c r="D756" s="58"/>
      <c r="E756" s="57"/>
      <c r="F756" s="57" t="str">
        <f>IF(A756="","",IF(AND(A756=1,Schedule!pmtType=1),0,IF(Schedule!roundOpt,ROUND(Schedule!rate*H755,2),Schedule!rate*H755)))</f>
        <v/>
      </c>
      <c r="G756" s="57" t="str">
        <f t="shared" si="7"/>
        <v/>
      </c>
      <c r="H756" s="57" t="str">
        <f t="shared" si="8"/>
        <v/>
      </c>
    </row>
    <row r="757" ht="12.75" customHeight="1">
      <c r="A757" s="53" t="str">
        <f>IF(H756="","",IF(Schedule!roundOpt,IF(OR(A756&gt;=Schedule!nper,ROUND(H756,2)&lt;=0),"",A756+1),IF(OR(A756&gt;=Schedule!nper,H756&lt;=0),"",A756+1)))</f>
        <v/>
      </c>
      <c r="B757" s="54" t="str">
        <f>IF(A757="","",IF(Schedule!periods_per_year=26,IF(A757=1,Schedule!fpdate,B756+14),IF(Schedule!periods_per_year=52,IF(A757=1,Schedule!fpdate,B756+7),IF(Schedule!periods_per_year=24,IF(A757=1,Schedule!fpdate,IF(Schedule!fpdate=EOMONTH(Schedule!fpdate,0),IF(ISODD(A757),EOMONTH(EDATE(Schedule!fpdate,(A757-1)/2),0),EDATE(DATE(YEAR(Schedule!fpdate),MONTH(Schedule!fpdate)+1,15),(A757-1)/2)),IF(DAY(Schedule!fpdate)=15,IF(ISODD(A757),EDATE(Schedule!fpdate,(A757-1)/2),EOMONTH(EDATE(Schedule!fpdate,(A757-1)/2),0)),IF(DAY(Schedule!fpdate)&lt;=14,IF(ISODD(A757),EDATE(Schedule!fpdate,(A757-1)/2),EDATE(MIN(Schedule!fpdate+15,EOMONTH(Schedule!fpdate,0)),(A757-1)/2)),EDATE(IF(ISODD(A757),Schedule!fpdate,Schedule!fpdate-15),A757/2))))),IF(A757=1,Schedule!fpdate,EDATE(Schedule!fpdate,Schedule!months_per_period*(A757-1)))))))</f>
        <v/>
      </c>
      <c r="C757" s="55" t="str">
        <f>IF(A757="","",IF(Schedule!roundOpt,IF(OR(A757=Schedule!nper,Schedule!payment&gt;ROUND((1+Schedule!rate)*H756,2)),ROUND((1+Schedule!rate)*H756,2),Schedule!payment),IF(OR(A757=Schedule!nper,Schedule!payment&gt;(1+Schedule!rate)*H756),(1+Schedule!rate)*H756,Schedule!payment)))</f>
        <v/>
      </c>
      <c r="D757" s="58"/>
      <c r="E757" s="57"/>
      <c r="F757" s="57" t="str">
        <f>IF(A757="","",IF(AND(A757=1,Schedule!pmtType=1),0,IF(Schedule!roundOpt,ROUND(Schedule!rate*H756,2),Schedule!rate*H756)))</f>
        <v/>
      </c>
      <c r="G757" s="57" t="str">
        <f t="shared" si="7"/>
        <v/>
      </c>
      <c r="H757" s="57" t="str">
        <f t="shared" si="8"/>
        <v/>
      </c>
    </row>
    <row r="758" ht="12.75" customHeight="1">
      <c r="A758" s="53" t="str">
        <f>IF(H757="","",IF(Schedule!roundOpt,IF(OR(A757&gt;=Schedule!nper,ROUND(H757,2)&lt;=0),"",A757+1),IF(OR(A757&gt;=Schedule!nper,H757&lt;=0),"",A757+1)))</f>
        <v/>
      </c>
      <c r="B758" s="54" t="str">
        <f>IF(A758="","",IF(Schedule!periods_per_year=26,IF(A758=1,Schedule!fpdate,B757+14),IF(Schedule!periods_per_year=52,IF(A758=1,Schedule!fpdate,B757+7),IF(Schedule!periods_per_year=24,IF(A758=1,Schedule!fpdate,IF(Schedule!fpdate=EOMONTH(Schedule!fpdate,0),IF(ISODD(A758),EOMONTH(EDATE(Schedule!fpdate,(A758-1)/2),0),EDATE(DATE(YEAR(Schedule!fpdate),MONTH(Schedule!fpdate)+1,15),(A758-1)/2)),IF(DAY(Schedule!fpdate)=15,IF(ISODD(A758),EDATE(Schedule!fpdate,(A758-1)/2),EOMONTH(EDATE(Schedule!fpdate,(A758-1)/2),0)),IF(DAY(Schedule!fpdate)&lt;=14,IF(ISODD(A758),EDATE(Schedule!fpdate,(A758-1)/2),EDATE(MIN(Schedule!fpdate+15,EOMONTH(Schedule!fpdate,0)),(A758-1)/2)),EDATE(IF(ISODD(A758),Schedule!fpdate,Schedule!fpdate-15),A758/2))))),IF(A758=1,Schedule!fpdate,EDATE(Schedule!fpdate,Schedule!months_per_period*(A758-1)))))))</f>
        <v/>
      </c>
      <c r="C758" s="55" t="str">
        <f>IF(A758="","",IF(Schedule!roundOpt,IF(OR(A758=Schedule!nper,Schedule!payment&gt;ROUND((1+Schedule!rate)*H757,2)),ROUND((1+Schedule!rate)*H757,2),Schedule!payment),IF(OR(A758=Schedule!nper,Schedule!payment&gt;(1+Schedule!rate)*H757),(1+Schedule!rate)*H757,Schedule!payment)))</f>
        <v/>
      </c>
      <c r="D758" s="58"/>
      <c r="E758" s="57"/>
      <c r="F758" s="57" t="str">
        <f>IF(A758="","",IF(AND(A758=1,Schedule!pmtType=1),0,IF(Schedule!roundOpt,ROUND(Schedule!rate*H757,2),Schedule!rate*H757)))</f>
        <v/>
      </c>
      <c r="G758" s="57" t="str">
        <f t="shared" si="7"/>
        <v/>
      </c>
      <c r="H758" s="57" t="str">
        <f t="shared" si="8"/>
        <v/>
      </c>
    </row>
    <row r="759" ht="12.75" customHeight="1">
      <c r="A759" s="53" t="str">
        <f>IF(H758="","",IF(Schedule!roundOpt,IF(OR(A758&gt;=Schedule!nper,ROUND(H758,2)&lt;=0),"",A758+1),IF(OR(A758&gt;=Schedule!nper,H758&lt;=0),"",A758+1)))</f>
        <v/>
      </c>
      <c r="B759" s="54" t="str">
        <f>IF(A759="","",IF(Schedule!periods_per_year=26,IF(A759=1,Schedule!fpdate,B758+14),IF(Schedule!periods_per_year=52,IF(A759=1,Schedule!fpdate,B758+7),IF(Schedule!periods_per_year=24,IF(A759=1,Schedule!fpdate,IF(Schedule!fpdate=EOMONTH(Schedule!fpdate,0),IF(ISODD(A759),EOMONTH(EDATE(Schedule!fpdate,(A759-1)/2),0),EDATE(DATE(YEAR(Schedule!fpdate),MONTH(Schedule!fpdate)+1,15),(A759-1)/2)),IF(DAY(Schedule!fpdate)=15,IF(ISODD(A759),EDATE(Schedule!fpdate,(A759-1)/2),EOMONTH(EDATE(Schedule!fpdate,(A759-1)/2),0)),IF(DAY(Schedule!fpdate)&lt;=14,IF(ISODD(A759),EDATE(Schedule!fpdate,(A759-1)/2),EDATE(MIN(Schedule!fpdate+15,EOMONTH(Schedule!fpdate,0)),(A759-1)/2)),EDATE(IF(ISODD(A759),Schedule!fpdate,Schedule!fpdate-15),A759/2))))),IF(A759=1,Schedule!fpdate,EDATE(Schedule!fpdate,Schedule!months_per_period*(A759-1)))))))</f>
        <v/>
      </c>
      <c r="C759" s="55" t="str">
        <f>IF(A759="","",IF(Schedule!roundOpt,IF(OR(A759=Schedule!nper,Schedule!payment&gt;ROUND((1+Schedule!rate)*H758,2)),ROUND((1+Schedule!rate)*H758,2),Schedule!payment),IF(OR(A759=Schedule!nper,Schedule!payment&gt;(1+Schedule!rate)*H758),(1+Schedule!rate)*H758,Schedule!payment)))</f>
        <v/>
      </c>
      <c r="D759" s="58"/>
      <c r="E759" s="57"/>
      <c r="F759" s="57" t="str">
        <f>IF(A759="","",IF(AND(A759=1,Schedule!pmtType=1),0,IF(Schedule!roundOpt,ROUND(Schedule!rate*H758,2),Schedule!rate*H758)))</f>
        <v/>
      </c>
      <c r="G759" s="57" t="str">
        <f t="shared" si="7"/>
        <v/>
      </c>
      <c r="H759" s="57" t="str">
        <f t="shared" si="8"/>
        <v/>
      </c>
    </row>
    <row r="760" ht="12.75" customHeight="1">
      <c r="A760" s="53" t="str">
        <f>IF(H759="","",IF(Schedule!roundOpt,IF(OR(A759&gt;=Schedule!nper,ROUND(H759,2)&lt;=0),"",A759+1),IF(OR(A759&gt;=Schedule!nper,H759&lt;=0),"",A759+1)))</f>
        <v/>
      </c>
      <c r="B760" s="54" t="str">
        <f>IF(A760="","",IF(Schedule!periods_per_year=26,IF(A760=1,Schedule!fpdate,B759+14),IF(Schedule!periods_per_year=52,IF(A760=1,Schedule!fpdate,B759+7),IF(Schedule!periods_per_year=24,IF(A760=1,Schedule!fpdate,IF(Schedule!fpdate=EOMONTH(Schedule!fpdate,0),IF(ISODD(A760),EOMONTH(EDATE(Schedule!fpdate,(A760-1)/2),0),EDATE(DATE(YEAR(Schedule!fpdate),MONTH(Schedule!fpdate)+1,15),(A760-1)/2)),IF(DAY(Schedule!fpdate)=15,IF(ISODD(A760),EDATE(Schedule!fpdate,(A760-1)/2),EOMONTH(EDATE(Schedule!fpdate,(A760-1)/2),0)),IF(DAY(Schedule!fpdate)&lt;=14,IF(ISODD(A760),EDATE(Schedule!fpdate,(A760-1)/2),EDATE(MIN(Schedule!fpdate+15,EOMONTH(Schedule!fpdate,0)),(A760-1)/2)),EDATE(IF(ISODD(A760),Schedule!fpdate,Schedule!fpdate-15),A760/2))))),IF(A760=1,Schedule!fpdate,EDATE(Schedule!fpdate,Schedule!months_per_period*(A760-1)))))))</f>
        <v/>
      </c>
      <c r="C760" s="55" t="str">
        <f>IF(A760="","",IF(Schedule!roundOpt,IF(OR(A760=Schedule!nper,Schedule!payment&gt;ROUND((1+Schedule!rate)*H759,2)),ROUND((1+Schedule!rate)*H759,2),Schedule!payment),IF(OR(A760=Schedule!nper,Schedule!payment&gt;(1+Schedule!rate)*H759),(1+Schedule!rate)*H759,Schedule!payment)))</f>
        <v/>
      </c>
      <c r="D760" s="58"/>
      <c r="E760" s="57"/>
      <c r="F760" s="57" t="str">
        <f>IF(A760="","",IF(AND(A760=1,Schedule!pmtType=1),0,IF(Schedule!roundOpt,ROUND(Schedule!rate*H759,2),Schedule!rate*H759)))</f>
        <v/>
      </c>
      <c r="G760" s="57" t="str">
        <f t="shared" si="7"/>
        <v/>
      </c>
      <c r="H760" s="57" t="str">
        <f t="shared" si="8"/>
        <v/>
      </c>
    </row>
    <row r="761" ht="12.75" customHeight="1">
      <c r="A761" s="53" t="str">
        <f>IF(H760="","",IF(Schedule!roundOpt,IF(OR(A760&gt;=Schedule!nper,ROUND(H760,2)&lt;=0),"",A760+1),IF(OR(A760&gt;=Schedule!nper,H760&lt;=0),"",A760+1)))</f>
        <v/>
      </c>
      <c r="B761" s="54" t="str">
        <f>IF(A761="","",IF(Schedule!periods_per_year=26,IF(A761=1,Schedule!fpdate,B760+14),IF(Schedule!periods_per_year=52,IF(A761=1,Schedule!fpdate,B760+7),IF(Schedule!periods_per_year=24,IF(A761=1,Schedule!fpdate,IF(Schedule!fpdate=EOMONTH(Schedule!fpdate,0),IF(ISODD(A761),EOMONTH(EDATE(Schedule!fpdate,(A761-1)/2),0),EDATE(DATE(YEAR(Schedule!fpdate),MONTH(Schedule!fpdate)+1,15),(A761-1)/2)),IF(DAY(Schedule!fpdate)=15,IF(ISODD(A761),EDATE(Schedule!fpdate,(A761-1)/2),EOMONTH(EDATE(Schedule!fpdate,(A761-1)/2),0)),IF(DAY(Schedule!fpdate)&lt;=14,IF(ISODD(A761),EDATE(Schedule!fpdate,(A761-1)/2),EDATE(MIN(Schedule!fpdate+15,EOMONTH(Schedule!fpdate,0)),(A761-1)/2)),EDATE(IF(ISODD(A761),Schedule!fpdate,Schedule!fpdate-15),A761/2))))),IF(A761=1,Schedule!fpdate,EDATE(Schedule!fpdate,Schedule!months_per_period*(A761-1)))))))</f>
        <v/>
      </c>
      <c r="C761" s="55" t="str">
        <f>IF(A761="","",IF(Schedule!roundOpt,IF(OR(A761=Schedule!nper,Schedule!payment&gt;ROUND((1+Schedule!rate)*H760,2)),ROUND((1+Schedule!rate)*H760,2),Schedule!payment),IF(OR(A761=Schedule!nper,Schedule!payment&gt;(1+Schedule!rate)*H760),(1+Schedule!rate)*H760,Schedule!payment)))</f>
        <v/>
      </c>
      <c r="D761" s="58"/>
      <c r="E761" s="57"/>
      <c r="F761" s="57" t="str">
        <f>IF(A761="","",IF(AND(A761=1,Schedule!pmtType=1),0,IF(Schedule!roundOpt,ROUND(Schedule!rate*H760,2),Schedule!rate*H760)))</f>
        <v/>
      </c>
      <c r="G761" s="57" t="str">
        <f t="shared" si="7"/>
        <v/>
      </c>
      <c r="H761" s="57" t="str">
        <f t="shared" si="8"/>
        <v/>
      </c>
    </row>
    <row r="762" ht="12.75" customHeight="1">
      <c r="A762" s="53" t="str">
        <f>IF(H761="","",IF(Schedule!roundOpt,IF(OR(A761&gt;=Schedule!nper,ROUND(H761,2)&lt;=0),"",A761+1),IF(OR(A761&gt;=Schedule!nper,H761&lt;=0),"",A761+1)))</f>
        <v/>
      </c>
      <c r="B762" s="54" t="str">
        <f>IF(A762="","",IF(Schedule!periods_per_year=26,IF(A762=1,Schedule!fpdate,B761+14),IF(Schedule!periods_per_year=52,IF(A762=1,Schedule!fpdate,B761+7),IF(Schedule!periods_per_year=24,IF(A762=1,Schedule!fpdate,IF(Schedule!fpdate=EOMONTH(Schedule!fpdate,0),IF(ISODD(A762),EOMONTH(EDATE(Schedule!fpdate,(A762-1)/2),0),EDATE(DATE(YEAR(Schedule!fpdate),MONTH(Schedule!fpdate)+1,15),(A762-1)/2)),IF(DAY(Schedule!fpdate)=15,IF(ISODD(A762),EDATE(Schedule!fpdate,(A762-1)/2),EOMONTH(EDATE(Schedule!fpdate,(A762-1)/2),0)),IF(DAY(Schedule!fpdate)&lt;=14,IF(ISODD(A762),EDATE(Schedule!fpdate,(A762-1)/2),EDATE(MIN(Schedule!fpdate+15,EOMONTH(Schedule!fpdate,0)),(A762-1)/2)),EDATE(IF(ISODD(A762),Schedule!fpdate,Schedule!fpdate-15),A762/2))))),IF(A762=1,Schedule!fpdate,EDATE(Schedule!fpdate,Schedule!months_per_period*(A762-1)))))))</f>
        <v/>
      </c>
      <c r="C762" s="55" t="str">
        <f>IF(A762="","",IF(Schedule!roundOpt,IF(OR(A762=Schedule!nper,Schedule!payment&gt;ROUND((1+Schedule!rate)*H761,2)),ROUND((1+Schedule!rate)*H761,2),Schedule!payment),IF(OR(A762=Schedule!nper,Schedule!payment&gt;(1+Schedule!rate)*H761),(1+Schedule!rate)*H761,Schedule!payment)))</f>
        <v/>
      </c>
      <c r="D762" s="58"/>
      <c r="E762" s="57"/>
      <c r="F762" s="57" t="str">
        <f>IF(A762="","",IF(AND(A762=1,Schedule!pmtType=1),0,IF(Schedule!roundOpt,ROUND(Schedule!rate*H761,2),Schedule!rate*H761)))</f>
        <v/>
      </c>
      <c r="G762" s="57" t="str">
        <f t="shared" si="7"/>
        <v/>
      </c>
      <c r="H762" s="57" t="str">
        <f t="shared" si="8"/>
        <v/>
      </c>
    </row>
    <row r="763" ht="12.75" customHeight="1">
      <c r="A763" s="53" t="str">
        <f>IF(H762="","",IF(Schedule!roundOpt,IF(OR(A762&gt;=Schedule!nper,ROUND(H762,2)&lt;=0),"",A762+1),IF(OR(A762&gt;=Schedule!nper,H762&lt;=0),"",A762+1)))</f>
        <v/>
      </c>
      <c r="B763" s="54" t="str">
        <f>IF(A763="","",IF(Schedule!periods_per_year=26,IF(A763=1,Schedule!fpdate,B762+14),IF(Schedule!periods_per_year=52,IF(A763=1,Schedule!fpdate,B762+7),IF(Schedule!periods_per_year=24,IF(A763=1,Schedule!fpdate,IF(Schedule!fpdate=EOMONTH(Schedule!fpdate,0),IF(ISODD(A763),EOMONTH(EDATE(Schedule!fpdate,(A763-1)/2),0),EDATE(DATE(YEAR(Schedule!fpdate),MONTH(Schedule!fpdate)+1,15),(A763-1)/2)),IF(DAY(Schedule!fpdate)=15,IF(ISODD(A763),EDATE(Schedule!fpdate,(A763-1)/2),EOMONTH(EDATE(Schedule!fpdate,(A763-1)/2),0)),IF(DAY(Schedule!fpdate)&lt;=14,IF(ISODD(A763),EDATE(Schedule!fpdate,(A763-1)/2),EDATE(MIN(Schedule!fpdate+15,EOMONTH(Schedule!fpdate,0)),(A763-1)/2)),EDATE(IF(ISODD(A763),Schedule!fpdate,Schedule!fpdate-15),A763/2))))),IF(A763=1,Schedule!fpdate,EDATE(Schedule!fpdate,Schedule!months_per_period*(A763-1)))))))</f>
        <v/>
      </c>
      <c r="C763" s="55" t="str">
        <f>IF(A763="","",IF(Schedule!roundOpt,IF(OR(A763=Schedule!nper,Schedule!payment&gt;ROUND((1+Schedule!rate)*H762,2)),ROUND((1+Schedule!rate)*H762,2),Schedule!payment),IF(OR(A763=Schedule!nper,Schedule!payment&gt;(1+Schedule!rate)*H762),(1+Schedule!rate)*H762,Schedule!payment)))</f>
        <v/>
      </c>
      <c r="D763" s="58"/>
      <c r="E763" s="57"/>
      <c r="F763" s="57" t="str">
        <f>IF(A763="","",IF(AND(A763=1,Schedule!pmtType=1),0,IF(Schedule!roundOpt,ROUND(Schedule!rate*H762,2),Schedule!rate*H762)))</f>
        <v/>
      </c>
      <c r="G763" s="57" t="str">
        <f t="shared" si="7"/>
        <v/>
      </c>
      <c r="H763" s="57" t="str">
        <f t="shared" si="8"/>
        <v/>
      </c>
    </row>
    <row r="764" ht="12.75" customHeight="1">
      <c r="A764" s="53" t="str">
        <f>IF(H763="","",IF(Schedule!roundOpt,IF(OR(A763&gt;=Schedule!nper,ROUND(H763,2)&lt;=0),"",A763+1),IF(OR(A763&gt;=Schedule!nper,H763&lt;=0),"",A763+1)))</f>
        <v/>
      </c>
      <c r="B764" s="54" t="str">
        <f>IF(A764="","",IF(Schedule!periods_per_year=26,IF(A764=1,Schedule!fpdate,B763+14),IF(Schedule!periods_per_year=52,IF(A764=1,Schedule!fpdate,B763+7),IF(Schedule!periods_per_year=24,IF(A764=1,Schedule!fpdate,IF(Schedule!fpdate=EOMONTH(Schedule!fpdate,0),IF(ISODD(A764),EOMONTH(EDATE(Schedule!fpdate,(A764-1)/2),0),EDATE(DATE(YEAR(Schedule!fpdate),MONTH(Schedule!fpdate)+1,15),(A764-1)/2)),IF(DAY(Schedule!fpdate)=15,IF(ISODD(A764),EDATE(Schedule!fpdate,(A764-1)/2),EOMONTH(EDATE(Schedule!fpdate,(A764-1)/2),0)),IF(DAY(Schedule!fpdate)&lt;=14,IF(ISODD(A764),EDATE(Schedule!fpdate,(A764-1)/2),EDATE(MIN(Schedule!fpdate+15,EOMONTH(Schedule!fpdate,0)),(A764-1)/2)),EDATE(IF(ISODD(A764),Schedule!fpdate,Schedule!fpdate-15),A764/2))))),IF(A764=1,Schedule!fpdate,EDATE(Schedule!fpdate,Schedule!months_per_period*(A764-1)))))))</f>
        <v/>
      </c>
      <c r="C764" s="55" t="str">
        <f>IF(A764="","",IF(Schedule!roundOpt,IF(OR(A764=Schedule!nper,Schedule!payment&gt;ROUND((1+Schedule!rate)*H763,2)),ROUND((1+Schedule!rate)*H763,2),Schedule!payment),IF(OR(A764=Schedule!nper,Schedule!payment&gt;(1+Schedule!rate)*H763),(1+Schedule!rate)*H763,Schedule!payment)))</f>
        <v/>
      </c>
      <c r="D764" s="58"/>
      <c r="E764" s="57"/>
      <c r="F764" s="57" t="str">
        <f>IF(A764="","",IF(AND(A764=1,Schedule!pmtType=1),0,IF(Schedule!roundOpt,ROUND(Schedule!rate*H763,2),Schedule!rate*H763)))</f>
        <v/>
      </c>
      <c r="G764" s="57" t="str">
        <f t="shared" si="7"/>
        <v/>
      </c>
      <c r="H764" s="57" t="str">
        <f t="shared" si="8"/>
        <v/>
      </c>
    </row>
    <row r="765" ht="12.75" customHeight="1">
      <c r="A765" s="53" t="str">
        <f>IF(H764="","",IF(Schedule!roundOpt,IF(OR(A764&gt;=Schedule!nper,ROUND(H764,2)&lt;=0),"",A764+1),IF(OR(A764&gt;=Schedule!nper,H764&lt;=0),"",A764+1)))</f>
        <v/>
      </c>
      <c r="B765" s="54" t="str">
        <f>IF(A765="","",IF(Schedule!periods_per_year=26,IF(A765=1,Schedule!fpdate,B764+14),IF(Schedule!periods_per_year=52,IF(A765=1,Schedule!fpdate,B764+7),IF(Schedule!periods_per_year=24,IF(A765=1,Schedule!fpdate,IF(Schedule!fpdate=EOMONTH(Schedule!fpdate,0),IF(ISODD(A765),EOMONTH(EDATE(Schedule!fpdate,(A765-1)/2),0),EDATE(DATE(YEAR(Schedule!fpdate),MONTH(Schedule!fpdate)+1,15),(A765-1)/2)),IF(DAY(Schedule!fpdate)=15,IF(ISODD(A765),EDATE(Schedule!fpdate,(A765-1)/2),EOMONTH(EDATE(Schedule!fpdate,(A765-1)/2),0)),IF(DAY(Schedule!fpdate)&lt;=14,IF(ISODD(A765),EDATE(Schedule!fpdate,(A765-1)/2),EDATE(MIN(Schedule!fpdate+15,EOMONTH(Schedule!fpdate,0)),(A765-1)/2)),EDATE(IF(ISODD(A765),Schedule!fpdate,Schedule!fpdate-15),A765/2))))),IF(A765=1,Schedule!fpdate,EDATE(Schedule!fpdate,Schedule!months_per_period*(A765-1)))))))</f>
        <v/>
      </c>
      <c r="C765" s="55" t="str">
        <f>IF(A765="","",IF(Schedule!roundOpt,IF(OR(A765=Schedule!nper,Schedule!payment&gt;ROUND((1+Schedule!rate)*H764,2)),ROUND((1+Schedule!rate)*H764,2),Schedule!payment),IF(OR(A765=Schedule!nper,Schedule!payment&gt;(1+Schedule!rate)*H764),(1+Schedule!rate)*H764,Schedule!payment)))</f>
        <v/>
      </c>
      <c r="D765" s="58"/>
      <c r="E765" s="57"/>
      <c r="F765" s="57" t="str">
        <f>IF(A765="","",IF(AND(A765=1,Schedule!pmtType=1),0,IF(Schedule!roundOpt,ROUND(Schedule!rate*H764,2),Schedule!rate*H764)))</f>
        <v/>
      </c>
      <c r="G765" s="57" t="str">
        <f t="shared" si="7"/>
        <v/>
      </c>
      <c r="H765" s="57" t="str">
        <f t="shared" si="8"/>
        <v/>
      </c>
    </row>
    <row r="766" ht="12.75" customHeight="1">
      <c r="A766" s="53" t="str">
        <f>IF(H765="","",IF(Schedule!roundOpt,IF(OR(A765&gt;=Schedule!nper,ROUND(H765,2)&lt;=0),"",A765+1),IF(OR(A765&gt;=Schedule!nper,H765&lt;=0),"",A765+1)))</f>
        <v/>
      </c>
      <c r="B766" s="54" t="str">
        <f>IF(A766="","",IF(Schedule!periods_per_year=26,IF(A766=1,Schedule!fpdate,B765+14),IF(Schedule!periods_per_year=52,IF(A766=1,Schedule!fpdate,B765+7),IF(Schedule!periods_per_year=24,IF(A766=1,Schedule!fpdate,IF(Schedule!fpdate=EOMONTH(Schedule!fpdate,0),IF(ISODD(A766),EOMONTH(EDATE(Schedule!fpdate,(A766-1)/2),0),EDATE(DATE(YEAR(Schedule!fpdate),MONTH(Schedule!fpdate)+1,15),(A766-1)/2)),IF(DAY(Schedule!fpdate)=15,IF(ISODD(A766),EDATE(Schedule!fpdate,(A766-1)/2),EOMONTH(EDATE(Schedule!fpdate,(A766-1)/2),0)),IF(DAY(Schedule!fpdate)&lt;=14,IF(ISODD(A766),EDATE(Schedule!fpdate,(A766-1)/2),EDATE(MIN(Schedule!fpdate+15,EOMONTH(Schedule!fpdate,0)),(A766-1)/2)),EDATE(IF(ISODD(A766),Schedule!fpdate,Schedule!fpdate-15),A766/2))))),IF(A766=1,Schedule!fpdate,EDATE(Schedule!fpdate,Schedule!months_per_period*(A766-1)))))))</f>
        <v/>
      </c>
      <c r="C766" s="55" t="str">
        <f>IF(A766="","",IF(Schedule!roundOpt,IF(OR(A766=Schedule!nper,Schedule!payment&gt;ROUND((1+Schedule!rate)*H765,2)),ROUND((1+Schedule!rate)*H765,2),Schedule!payment),IF(OR(A766=Schedule!nper,Schedule!payment&gt;(1+Schedule!rate)*H765),(1+Schedule!rate)*H765,Schedule!payment)))</f>
        <v/>
      </c>
      <c r="D766" s="58"/>
      <c r="E766" s="57"/>
      <c r="F766" s="57" t="str">
        <f>IF(A766="","",IF(AND(A766=1,Schedule!pmtType=1),0,IF(Schedule!roundOpt,ROUND(Schedule!rate*H765,2),Schedule!rate*H765)))</f>
        <v/>
      </c>
      <c r="G766" s="57" t="str">
        <f t="shared" si="7"/>
        <v/>
      </c>
      <c r="H766" s="57" t="str">
        <f t="shared" si="8"/>
        <v/>
      </c>
    </row>
    <row r="767" ht="12.75" customHeight="1">
      <c r="A767" s="53" t="str">
        <f>IF(H766="","",IF(Schedule!roundOpt,IF(OR(A766&gt;=Schedule!nper,ROUND(H766,2)&lt;=0),"",A766+1),IF(OR(A766&gt;=Schedule!nper,H766&lt;=0),"",A766+1)))</f>
        <v/>
      </c>
      <c r="B767" s="54" t="str">
        <f>IF(A767="","",IF(Schedule!periods_per_year=26,IF(A767=1,Schedule!fpdate,B766+14),IF(Schedule!periods_per_year=52,IF(A767=1,Schedule!fpdate,B766+7),IF(Schedule!periods_per_year=24,IF(A767=1,Schedule!fpdate,IF(Schedule!fpdate=EOMONTH(Schedule!fpdate,0),IF(ISODD(A767),EOMONTH(EDATE(Schedule!fpdate,(A767-1)/2),0),EDATE(DATE(YEAR(Schedule!fpdate),MONTH(Schedule!fpdate)+1,15),(A767-1)/2)),IF(DAY(Schedule!fpdate)=15,IF(ISODD(A767),EDATE(Schedule!fpdate,(A767-1)/2),EOMONTH(EDATE(Schedule!fpdate,(A767-1)/2),0)),IF(DAY(Schedule!fpdate)&lt;=14,IF(ISODD(A767),EDATE(Schedule!fpdate,(A767-1)/2),EDATE(MIN(Schedule!fpdate+15,EOMONTH(Schedule!fpdate,0)),(A767-1)/2)),EDATE(IF(ISODD(A767),Schedule!fpdate,Schedule!fpdate-15),A767/2))))),IF(A767=1,Schedule!fpdate,EDATE(Schedule!fpdate,Schedule!months_per_period*(A767-1)))))))</f>
        <v/>
      </c>
      <c r="C767" s="55" t="str">
        <f>IF(A767="","",IF(Schedule!roundOpt,IF(OR(A767=Schedule!nper,Schedule!payment&gt;ROUND((1+Schedule!rate)*H766,2)),ROUND((1+Schedule!rate)*H766,2),Schedule!payment),IF(OR(A767=Schedule!nper,Schedule!payment&gt;(1+Schedule!rate)*H766),(1+Schedule!rate)*H766,Schedule!payment)))</f>
        <v/>
      </c>
      <c r="D767" s="58"/>
      <c r="E767" s="57"/>
      <c r="F767" s="57" t="str">
        <f>IF(A767="","",IF(AND(A767=1,Schedule!pmtType=1),0,IF(Schedule!roundOpt,ROUND(Schedule!rate*H766,2),Schedule!rate*H766)))</f>
        <v/>
      </c>
      <c r="G767" s="57" t="str">
        <f t="shared" si="7"/>
        <v/>
      </c>
      <c r="H767" s="57" t="str">
        <f t="shared" si="8"/>
        <v/>
      </c>
    </row>
    <row r="768" ht="12.75" customHeight="1">
      <c r="A768" s="53" t="str">
        <f>IF(H767="","",IF(Schedule!roundOpt,IF(OR(A767&gt;=Schedule!nper,ROUND(H767,2)&lt;=0),"",A767+1),IF(OR(A767&gt;=Schedule!nper,H767&lt;=0),"",A767+1)))</f>
        <v/>
      </c>
      <c r="B768" s="54" t="str">
        <f>IF(A768="","",IF(Schedule!periods_per_year=26,IF(A768=1,Schedule!fpdate,B767+14),IF(Schedule!periods_per_year=52,IF(A768=1,Schedule!fpdate,B767+7),IF(Schedule!periods_per_year=24,IF(A768=1,Schedule!fpdate,IF(Schedule!fpdate=EOMONTH(Schedule!fpdate,0),IF(ISODD(A768),EOMONTH(EDATE(Schedule!fpdate,(A768-1)/2),0),EDATE(DATE(YEAR(Schedule!fpdate),MONTH(Schedule!fpdate)+1,15),(A768-1)/2)),IF(DAY(Schedule!fpdate)=15,IF(ISODD(A768),EDATE(Schedule!fpdate,(A768-1)/2),EOMONTH(EDATE(Schedule!fpdate,(A768-1)/2),0)),IF(DAY(Schedule!fpdate)&lt;=14,IF(ISODD(A768),EDATE(Schedule!fpdate,(A768-1)/2),EDATE(MIN(Schedule!fpdate+15,EOMONTH(Schedule!fpdate,0)),(A768-1)/2)),EDATE(IF(ISODD(A768),Schedule!fpdate,Schedule!fpdate-15),A768/2))))),IF(A768=1,Schedule!fpdate,EDATE(Schedule!fpdate,Schedule!months_per_period*(A768-1)))))))</f>
        <v/>
      </c>
      <c r="C768" s="55" t="str">
        <f>IF(A768="","",IF(Schedule!roundOpt,IF(OR(A768=Schedule!nper,Schedule!payment&gt;ROUND((1+Schedule!rate)*H767,2)),ROUND((1+Schedule!rate)*H767,2),Schedule!payment),IF(OR(A768=Schedule!nper,Schedule!payment&gt;(1+Schedule!rate)*H767),(1+Schedule!rate)*H767,Schedule!payment)))</f>
        <v/>
      </c>
      <c r="D768" s="58"/>
      <c r="E768" s="57"/>
      <c r="F768" s="57" t="str">
        <f>IF(A768="","",IF(AND(A768=1,Schedule!pmtType=1),0,IF(Schedule!roundOpt,ROUND(Schedule!rate*H767,2),Schedule!rate*H767)))</f>
        <v/>
      </c>
      <c r="G768" s="57" t="str">
        <f t="shared" si="7"/>
        <v/>
      </c>
      <c r="H768" s="57" t="str">
        <f t="shared" si="8"/>
        <v/>
      </c>
    </row>
    <row r="769" ht="12.75" customHeight="1">
      <c r="A769" s="53" t="str">
        <f>IF(H768="","",IF(Schedule!roundOpt,IF(OR(A768&gt;=Schedule!nper,ROUND(H768,2)&lt;=0),"",A768+1),IF(OR(A768&gt;=Schedule!nper,H768&lt;=0),"",A768+1)))</f>
        <v/>
      </c>
      <c r="B769" s="54" t="str">
        <f>IF(A769="","",IF(Schedule!periods_per_year=26,IF(A769=1,Schedule!fpdate,B768+14),IF(Schedule!periods_per_year=52,IF(A769=1,Schedule!fpdate,B768+7),IF(Schedule!periods_per_year=24,IF(A769=1,Schedule!fpdate,IF(Schedule!fpdate=EOMONTH(Schedule!fpdate,0),IF(ISODD(A769),EOMONTH(EDATE(Schedule!fpdate,(A769-1)/2),0),EDATE(DATE(YEAR(Schedule!fpdate),MONTH(Schedule!fpdate)+1,15),(A769-1)/2)),IF(DAY(Schedule!fpdate)=15,IF(ISODD(A769),EDATE(Schedule!fpdate,(A769-1)/2),EOMONTH(EDATE(Schedule!fpdate,(A769-1)/2),0)),IF(DAY(Schedule!fpdate)&lt;=14,IF(ISODD(A769),EDATE(Schedule!fpdate,(A769-1)/2),EDATE(MIN(Schedule!fpdate+15,EOMONTH(Schedule!fpdate,0)),(A769-1)/2)),EDATE(IF(ISODD(A769),Schedule!fpdate,Schedule!fpdate-15),A769/2))))),IF(A769=1,Schedule!fpdate,EDATE(Schedule!fpdate,Schedule!months_per_period*(A769-1)))))))</f>
        <v/>
      </c>
      <c r="C769" s="55" t="str">
        <f>IF(A769="","",IF(Schedule!roundOpt,IF(OR(A769=Schedule!nper,Schedule!payment&gt;ROUND((1+Schedule!rate)*H768,2)),ROUND((1+Schedule!rate)*H768,2),Schedule!payment),IF(OR(A769=Schedule!nper,Schedule!payment&gt;(1+Schedule!rate)*H768),(1+Schedule!rate)*H768,Schedule!payment)))</f>
        <v/>
      </c>
      <c r="D769" s="58"/>
      <c r="E769" s="57"/>
      <c r="F769" s="57" t="str">
        <f>IF(A769="","",IF(AND(A769=1,Schedule!pmtType=1),0,IF(Schedule!roundOpt,ROUND(Schedule!rate*H768,2),Schedule!rate*H768)))</f>
        <v/>
      </c>
      <c r="G769" s="57" t="str">
        <f t="shared" si="7"/>
        <v/>
      </c>
      <c r="H769" s="57" t="str">
        <f t="shared" si="8"/>
        <v/>
      </c>
    </row>
    <row r="770" ht="12.75" customHeight="1">
      <c r="A770" s="53" t="str">
        <f>IF(H769="","",IF(Schedule!roundOpt,IF(OR(A769&gt;=Schedule!nper,ROUND(H769,2)&lt;=0),"",A769+1),IF(OR(A769&gt;=Schedule!nper,H769&lt;=0),"",A769+1)))</f>
        <v/>
      </c>
      <c r="B770" s="54" t="str">
        <f>IF(A770="","",IF(Schedule!periods_per_year=26,IF(A770=1,Schedule!fpdate,B769+14),IF(Schedule!periods_per_year=52,IF(A770=1,Schedule!fpdate,B769+7),IF(Schedule!periods_per_year=24,IF(A770=1,Schedule!fpdate,IF(Schedule!fpdate=EOMONTH(Schedule!fpdate,0),IF(ISODD(A770),EOMONTH(EDATE(Schedule!fpdate,(A770-1)/2),0),EDATE(DATE(YEAR(Schedule!fpdate),MONTH(Schedule!fpdate)+1,15),(A770-1)/2)),IF(DAY(Schedule!fpdate)=15,IF(ISODD(A770),EDATE(Schedule!fpdate,(A770-1)/2),EOMONTH(EDATE(Schedule!fpdate,(A770-1)/2),0)),IF(DAY(Schedule!fpdate)&lt;=14,IF(ISODD(A770),EDATE(Schedule!fpdate,(A770-1)/2),EDATE(MIN(Schedule!fpdate+15,EOMONTH(Schedule!fpdate,0)),(A770-1)/2)),EDATE(IF(ISODD(A770),Schedule!fpdate,Schedule!fpdate-15),A770/2))))),IF(A770=1,Schedule!fpdate,EDATE(Schedule!fpdate,Schedule!months_per_period*(A770-1)))))))</f>
        <v/>
      </c>
      <c r="C770" s="55" t="str">
        <f>IF(A770="","",IF(Schedule!roundOpt,IF(OR(A770=Schedule!nper,Schedule!payment&gt;ROUND((1+Schedule!rate)*H769,2)),ROUND((1+Schedule!rate)*H769,2),Schedule!payment),IF(OR(A770=Schedule!nper,Schedule!payment&gt;(1+Schedule!rate)*H769),(1+Schedule!rate)*H769,Schedule!payment)))</f>
        <v/>
      </c>
      <c r="D770" s="58"/>
      <c r="E770" s="57"/>
      <c r="F770" s="57" t="str">
        <f>IF(A770="","",IF(AND(A770=1,Schedule!pmtType=1),0,IF(Schedule!roundOpt,ROUND(Schedule!rate*H769,2),Schedule!rate*H769)))</f>
        <v/>
      </c>
      <c r="G770" s="57" t="str">
        <f t="shared" si="7"/>
        <v/>
      </c>
      <c r="H770" s="57" t="str">
        <f t="shared" si="8"/>
        <v/>
      </c>
    </row>
    <row r="771" ht="12.75" customHeight="1">
      <c r="A771" s="53" t="str">
        <f>IF(H770="","",IF(Schedule!roundOpt,IF(OR(A770&gt;=Schedule!nper,ROUND(H770,2)&lt;=0),"",A770+1),IF(OR(A770&gt;=Schedule!nper,H770&lt;=0),"",A770+1)))</f>
        <v/>
      </c>
      <c r="B771" s="54" t="str">
        <f>IF(A771="","",IF(Schedule!periods_per_year=26,IF(A771=1,Schedule!fpdate,B770+14),IF(Schedule!periods_per_year=52,IF(A771=1,Schedule!fpdate,B770+7),IF(Schedule!periods_per_year=24,IF(A771=1,Schedule!fpdate,IF(Schedule!fpdate=EOMONTH(Schedule!fpdate,0),IF(ISODD(A771),EOMONTH(EDATE(Schedule!fpdate,(A771-1)/2),0),EDATE(DATE(YEAR(Schedule!fpdate),MONTH(Schedule!fpdate)+1,15),(A771-1)/2)),IF(DAY(Schedule!fpdate)=15,IF(ISODD(A771),EDATE(Schedule!fpdate,(A771-1)/2),EOMONTH(EDATE(Schedule!fpdate,(A771-1)/2),0)),IF(DAY(Schedule!fpdate)&lt;=14,IF(ISODD(A771),EDATE(Schedule!fpdate,(A771-1)/2),EDATE(MIN(Schedule!fpdate+15,EOMONTH(Schedule!fpdate,0)),(A771-1)/2)),EDATE(IF(ISODD(A771),Schedule!fpdate,Schedule!fpdate-15),A771/2))))),IF(A771=1,Schedule!fpdate,EDATE(Schedule!fpdate,Schedule!months_per_period*(A771-1)))))))</f>
        <v/>
      </c>
      <c r="C771" s="55" t="str">
        <f>IF(A771="","",IF(Schedule!roundOpt,IF(OR(A771=Schedule!nper,Schedule!payment&gt;ROUND((1+Schedule!rate)*H770,2)),ROUND((1+Schedule!rate)*H770,2),Schedule!payment),IF(OR(A771=Schedule!nper,Schedule!payment&gt;(1+Schedule!rate)*H770),(1+Schedule!rate)*H770,Schedule!payment)))</f>
        <v/>
      </c>
      <c r="D771" s="58"/>
      <c r="E771" s="57"/>
      <c r="F771" s="57" t="str">
        <f>IF(A771="","",IF(AND(A771=1,Schedule!pmtType=1),0,IF(Schedule!roundOpt,ROUND(Schedule!rate*H770,2),Schedule!rate*H770)))</f>
        <v/>
      </c>
      <c r="G771" s="57" t="str">
        <f t="shared" si="7"/>
        <v/>
      </c>
      <c r="H771" s="57" t="str">
        <f t="shared" si="8"/>
        <v/>
      </c>
    </row>
    <row r="772" ht="12.75" customHeight="1">
      <c r="A772" s="53" t="str">
        <f>IF(H771="","",IF(Schedule!roundOpt,IF(OR(A771&gt;=Schedule!nper,ROUND(H771,2)&lt;=0),"",A771+1),IF(OR(A771&gt;=Schedule!nper,H771&lt;=0),"",A771+1)))</f>
        <v/>
      </c>
      <c r="B772" s="54" t="str">
        <f>IF(A772="","",IF(Schedule!periods_per_year=26,IF(A772=1,Schedule!fpdate,B771+14),IF(Schedule!periods_per_year=52,IF(A772=1,Schedule!fpdate,B771+7),IF(Schedule!periods_per_year=24,IF(A772=1,Schedule!fpdate,IF(Schedule!fpdate=EOMONTH(Schedule!fpdate,0),IF(ISODD(A772),EOMONTH(EDATE(Schedule!fpdate,(A772-1)/2),0),EDATE(DATE(YEAR(Schedule!fpdate),MONTH(Schedule!fpdate)+1,15),(A772-1)/2)),IF(DAY(Schedule!fpdate)=15,IF(ISODD(A772),EDATE(Schedule!fpdate,(A772-1)/2),EOMONTH(EDATE(Schedule!fpdate,(A772-1)/2),0)),IF(DAY(Schedule!fpdate)&lt;=14,IF(ISODD(A772),EDATE(Schedule!fpdate,(A772-1)/2),EDATE(MIN(Schedule!fpdate+15,EOMONTH(Schedule!fpdate,0)),(A772-1)/2)),EDATE(IF(ISODD(A772),Schedule!fpdate,Schedule!fpdate-15),A772/2))))),IF(A772=1,Schedule!fpdate,EDATE(Schedule!fpdate,Schedule!months_per_period*(A772-1)))))))</f>
        <v/>
      </c>
      <c r="C772" s="55" t="str">
        <f>IF(A772="","",IF(Schedule!roundOpt,IF(OR(A772=Schedule!nper,Schedule!payment&gt;ROUND((1+Schedule!rate)*H771,2)),ROUND((1+Schedule!rate)*H771,2),Schedule!payment),IF(OR(A772=Schedule!nper,Schedule!payment&gt;(1+Schedule!rate)*H771),(1+Schedule!rate)*H771,Schedule!payment)))</f>
        <v/>
      </c>
      <c r="D772" s="58"/>
      <c r="E772" s="57"/>
      <c r="F772" s="57" t="str">
        <f>IF(A772="","",IF(AND(A772=1,Schedule!pmtType=1),0,IF(Schedule!roundOpt,ROUND(Schedule!rate*H771,2),Schedule!rate*H771)))</f>
        <v/>
      </c>
      <c r="G772" s="57" t="str">
        <f t="shared" si="7"/>
        <v/>
      </c>
      <c r="H772" s="57" t="str">
        <f t="shared" si="8"/>
        <v/>
      </c>
    </row>
    <row r="773" ht="12.75" customHeight="1">
      <c r="A773" s="53" t="str">
        <f>IF(H772="","",IF(Schedule!roundOpt,IF(OR(A772&gt;=Schedule!nper,ROUND(H772,2)&lt;=0),"",A772+1),IF(OR(A772&gt;=Schedule!nper,H772&lt;=0),"",A772+1)))</f>
        <v/>
      </c>
      <c r="B773" s="54" t="str">
        <f>IF(A773="","",IF(Schedule!periods_per_year=26,IF(A773=1,Schedule!fpdate,B772+14),IF(Schedule!periods_per_year=52,IF(A773=1,Schedule!fpdate,B772+7),IF(Schedule!periods_per_year=24,IF(A773=1,Schedule!fpdate,IF(Schedule!fpdate=EOMONTH(Schedule!fpdate,0),IF(ISODD(A773),EOMONTH(EDATE(Schedule!fpdate,(A773-1)/2),0),EDATE(DATE(YEAR(Schedule!fpdate),MONTH(Schedule!fpdate)+1,15),(A773-1)/2)),IF(DAY(Schedule!fpdate)=15,IF(ISODD(A773),EDATE(Schedule!fpdate,(A773-1)/2),EOMONTH(EDATE(Schedule!fpdate,(A773-1)/2),0)),IF(DAY(Schedule!fpdate)&lt;=14,IF(ISODD(A773),EDATE(Schedule!fpdate,(A773-1)/2),EDATE(MIN(Schedule!fpdate+15,EOMONTH(Schedule!fpdate,0)),(A773-1)/2)),EDATE(IF(ISODD(A773),Schedule!fpdate,Schedule!fpdate-15),A773/2))))),IF(A773=1,Schedule!fpdate,EDATE(Schedule!fpdate,Schedule!months_per_period*(A773-1)))))))</f>
        <v/>
      </c>
      <c r="C773" s="55" t="str">
        <f>IF(A773="","",IF(Schedule!roundOpt,IF(OR(A773=Schedule!nper,Schedule!payment&gt;ROUND((1+Schedule!rate)*H772,2)),ROUND((1+Schedule!rate)*H772,2),Schedule!payment),IF(OR(A773=Schedule!nper,Schedule!payment&gt;(1+Schedule!rate)*H772),(1+Schedule!rate)*H772,Schedule!payment)))</f>
        <v/>
      </c>
      <c r="D773" s="58"/>
      <c r="E773" s="57"/>
      <c r="F773" s="57" t="str">
        <f>IF(A773="","",IF(AND(A773=1,Schedule!pmtType=1),0,IF(Schedule!roundOpt,ROUND(Schedule!rate*H772,2),Schedule!rate*H772)))</f>
        <v/>
      </c>
      <c r="G773" s="57" t="str">
        <f t="shared" si="7"/>
        <v/>
      </c>
      <c r="H773" s="57" t="str">
        <f t="shared" si="8"/>
        <v/>
      </c>
    </row>
    <row r="774" ht="12.75" customHeight="1">
      <c r="A774" s="53" t="str">
        <f>IF(H773="","",IF(Schedule!roundOpt,IF(OR(A773&gt;=Schedule!nper,ROUND(H773,2)&lt;=0),"",A773+1),IF(OR(A773&gt;=Schedule!nper,H773&lt;=0),"",A773+1)))</f>
        <v/>
      </c>
      <c r="B774" s="54" t="str">
        <f>IF(A774="","",IF(Schedule!periods_per_year=26,IF(A774=1,Schedule!fpdate,B773+14),IF(Schedule!periods_per_year=52,IF(A774=1,Schedule!fpdate,B773+7),IF(Schedule!periods_per_year=24,IF(A774=1,Schedule!fpdate,IF(Schedule!fpdate=EOMONTH(Schedule!fpdate,0),IF(ISODD(A774),EOMONTH(EDATE(Schedule!fpdate,(A774-1)/2),0),EDATE(DATE(YEAR(Schedule!fpdate),MONTH(Schedule!fpdate)+1,15),(A774-1)/2)),IF(DAY(Schedule!fpdate)=15,IF(ISODD(A774),EDATE(Schedule!fpdate,(A774-1)/2),EOMONTH(EDATE(Schedule!fpdate,(A774-1)/2),0)),IF(DAY(Schedule!fpdate)&lt;=14,IF(ISODD(A774),EDATE(Schedule!fpdate,(A774-1)/2),EDATE(MIN(Schedule!fpdate+15,EOMONTH(Schedule!fpdate,0)),(A774-1)/2)),EDATE(IF(ISODD(A774),Schedule!fpdate,Schedule!fpdate-15),A774/2))))),IF(A774=1,Schedule!fpdate,EDATE(Schedule!fpdate,Schedule!months_per_period*(A774-1)))))))</f>
        <v/>
      </c>
      <c r="C774" s="55" t="str">
        <f>IF(A774="","",IF(Schedule!roundOpt,IF(OR(A774=Schedule!nper,Schedule!payment&gt;ROUND((1+Schedule!rate)*H773,2)),ROUND((1+Schedule!rate)*H773,2),Schedule!payment),IF(OR(A774=Schedule!nper,Schedule!payment&gt;(1+Schedule!rate)*H773),(1+Schedule!rate)*H773,Schedule!payment)))</f>
        <v/>
      </c>
      <c r="D774" s="58"/>
      <c r="E774" s="57"/>
      <c r="F774" s="57" t="str">
        <f>IF(A774="","",IF(AND(A774=1,Schedule!pmtType=1),0,IF(Schedule!roundOpt,ROUND(Schedule!rate*H773,2),Schedule!rate*H773)))</f>
        <v/>
      </c>
      <c r="G774" s="57" t="str">
        <f t="shared" si="7"/>
        <v/>
      </c>
      <c r="H774" s="57" t="str">
        <f t="shared" si="8"/>
        <v/>
      </c>
    </row>
    <row r="775" ht="12.75" customHeight="1">
      <c r="A775" s="53" t="str">
        <f>IF(H774="","",IF(Schedule!roundOpt,IF(OR(A774&gt;=Schedule!nper,ROUND(H774,2)&lt;=0),"",A774+1),IF(OR(A774&gt;=Schedule!nper,H774&lt;=0),"",A774+1)))</f>
        <v/>
      </c>
      <c r="B775" s="54" t="str">
        <f>IF(A775="","",IF(Schedule!periods_per_year=26,IF(A775=1,Schedule!fpdate,B774+14),IF(Schedule!periods_per_year=52,IF(A775=1,Schedule!fpdate,B774+7),IF(Schedule!periods_per_year=24,IF(A775=1,Schedule!fpdate,IF(Schedule!fpdate=EOMONTH(Schedule!fpdate,0),IF(ISODD(A775),EOMONTH(EDATE(Schedule!fpdate,(A775-1)/2),0),EDATE(DATE(YEAR(Schedule!fpdate),MONTH(Schedule!fpdate)+1,15),(A775-1)/2)),IF(DAY(Schedule!fpdate)=15,IF(ISODD(A775),EDATE(Schedule!fpdate,(A775-1)/2),EOMONTH(EDATE(Schedule!fpdate,(A775-1)/2),0)),IF(DAY(Schedule!fpdate)&lt;=14,IF(ISODD(A775),EDATE(Schedule!fpdate,(A775-1)/2),EDATE(MIN(Schedule!fpdate+15,EOMONTH(Schedule!fpdate,0)),(A775-1)/2)),EDATE(IF(ISODD(A775),Schedule!fpdate,Schedule!fpdate-15),A775/2))))),IF(A775=1,Schedule!fpdate,EDATE(Schedule!fpdate,Schedule!months_per_period*(A775-1)))))))</f>
        <v/>
      </c>
      <c r="C775" s="55" t="str">
        <f>IF(A775="","",IF(Schedule!roundOpt,IF(OR(A775=Schedule!nper,Schedule!payment&gt;ROUND((1+Schedule!rate)*H774,2)),ROUND((1+Schedule!rate)*H774,2),Schedule!payment),IF(OR(A775=Schedule!nper,Schedule!payment&gt;(1+Schedule!rate)*H774),(1+Schedule!rate)*H774,Schedule!payment)))</f>
        <v/>
      </c>
      <c r="D775" s="58"/>
      <c r="E775" s="57"/>
      <c r="F775" s="57" t="str">
        <f>IF(A775="","",IF(AND(A775=1,Schedule!pmtType=1),0,IF(Schedule!roundOpt,ROUND(Schedule!rate*H774,2),Schedule!rate*H774)))</f>
        <v/>
      </c>
      <c r="G775" s="57" t="str">
        <f t="shared" si="7"/>
        <v/>
      </c>
      <c r="H775" s="57" t="str">
        <f t="shared" si="8"/>
        <v/>
      </c>
    </row>
    <row r="776" ht="12.75" customHeight="1">
      <c r="A776" s="53" t="str">
        <f>IF(H775="","",IF(Schedule!roundOpt,IF(OR(A775&gt;=Schedule!nper,ROUND(H775,2)&lt;=0),"",A775+1),IF(OR(A775&gt;=Schedule!nper,H775&lt;=0),"",A775+1)))</f>
        <v/>
      </c>
      <c r="B776" s="54" t="str">
        <f>IF(A776="","",IF(Schedule!periods_per_year=26,IF(A776=1,Schedule!fpdate,B775+14),IF(Schedule!periods_per_year=52,IF(A776=1,Schedule!fpdate,B775+7),IF(Schedule!periods_per_year=24,IF(A776=1,Schedule!fpdate,IF(Schedule!fpdate=EOMONTH(Schedule!fpdate,0),IF(ISODD(A776),EOMONTH(EDATE(Schedule!fpdate,(A776-1)/2),0),EDATE(DATE(YEAR(Schedule!fpdate),MONTH(Schedule!fpdate)+1,15),(A776-1)/2)),IF(DAY(Schedule!fpdate)=15,IF(ISODD(A776),EDATE(Schedule!fpdate,(A776-1)/2),EOMONTH(EDATE(Schedule!fpdate,(A776-1)/2),0)),IF(DAY(Schedule!fpdate)&lt;=14,IF(ISODD(A776),EDATE(Schedule!fpdate,(A776-1)/2),EDATE(MIN(Schedule!fpdate+15,EOMONTH(Schedule!fpdate,0)),(A776-1)/2)),EDATE(IF(ISODD(A776),Schedule!fpdate,Schedule!fpdate-15),A776/2))))),IF(A776=1,Schedule!fpdate,EDATE(Schedule!fpdate,Schedule!months_per_period*(A776-1)))))))</f>
        <v/>
      </c>
      <c r="C776" s="55" t="str">
        <f>IF(A776="","",IF(Schedule!roundOpt,IF(OR(A776=Schedule!nper,Schedule!payment&gt;ROUND((1+Schedule!rate)*H775,2)),ROUND((1+Schedule!rate)*H775,2),Schedule!payment),IF(OR(A776=Schedule!nper,Schedule!payment&gt;(1+Schedule!rate)*H775),(1+Schedule!rate)*H775,Schedule!payment)))</f>
        <v/>
      </c>
      <c r="D776" s="58"/>
      <c r="E776" s="57"/>
      <c r="F776" s="57" t="str">
        <f>IF(A776="","",IF(AND(A776=1,Schedule!pmtType=1),0,IF(Schedule!roundOpt,ROUND(Schedule!rate*H775,2),Schedule!rate*H775)))</f>
        <v/>
      </c>
      <c r="G776" s="57" t="str">
        <f t="shared" si="7"/>
        <v/>
      </c>
      <c r="H776" s="57" t="str">
        <f t="shared" si="8"/>
        <v/>
      </c>
    </row>
    <row r="777" ht="12.75" customHeight="1">
      <c r="A777" s="53" t="str">
        <f>IF(H776="","",IF(Schedule!roundOpt,IF(OR(A776&gt;=Schedule!nper,ROUND(H776,2)&lt;=0),"",A776+1),IF(OR(A776&gt;=Schedule!nper,H776&lt;=0),"",A776+1)))</f>
        <v/>
      </c>
      <c r="B777" s="54" t="str">
        <f>IF(A777="","",IF(Schedule!periods_per_year=26,IF(A777=1,Schedule!fpdate,B776+14),IF(Schedule!periods_per_year=52,IF(A777=1,Schedule!fpdate,B776+7),IF(Schedule!periods_per_year=24,IF(A777=1,Schedule!fpdate,IF(Schedule!fpdate=EOMONTH(Schedule!fpdate,0),IF(ISODD(A777),EOMONTH(EDATE(Schedule!fpdate,(A777-1)/2),0),EDATE(DATE(YEAR(Schedule!fpdate),MONTH(Schedule!fpdate)+1,15),(A777-1)/2)),IF(DAY(Schedule!fpdate)=15,IF(ISODD(A777),EDATE(Schedule!fpdate,(A777-1)/2),EOMONTH(EDATE(Schedule!fpdate,(A777-1)/2),0)),IF(DAY(Schedule!fpdate)&lt;=14,IF(ISODD(A777),EDATE(Schedule!fpdate,(A777-1)/2),EDATE(MIN(Schedule!fpdate+15,EOMONTH(Schedule!fpdate,0)),(A777-1)/2)),EDATE(IF(ISODD(A777),Schedule!fpdate,Schedule!fpdate-15),A777/2))))),IF(A777=1,Schedule!fpdate,EDATE(Schedule!fpdate,Schedule!months_per_period*(A777-1)))))))</f>
        <v/>
      </c>
      <c r="C777" s="55" t="str">
        <f>IF(A777="","",IF(Schedule!roundOpt,IF(OR(A777=Schedule!nper,Schedule!payment&gt;ROUND((1+Schedule!rate)*H776,2)),ROUND((1+Schedule!rate)*H776,2),Schedule!payment),IF(OR(A777=Schedule!nper,Schedule!payment&gt;(1+Schedule!rate)*H776),(1+Schedule!rate)*H776,Schedule!payment)))</f>
        <v/>
      </c>
      <c r="D777" s="58"/>
      <c r="E777" s="57"/>
      <c r="F777" s="57" t="str">
        <f>IF(A777="","",IF(AND(A777=1,Schedule!pmtType=1),0,IF(Schedule!roundOpt,ROUND(Schedule!rate*H776,2),Schedule!rate*H776)))</f>
        <v/>
      </c>
      <c r="G777" s="57" t="str">
        <f t="shared" si="7"/>
        <v/>
      </c>
      <c r="H777" s="57" t="str">
        <f t="shared" si="8"/>
        <v/>
      </c>
    </row>
    <row r="778" ht="12.75" customHeight="1">
      <c r="A778" s="53" t="str">
        <f>IF(H777="","",IF(Schedule!roundOpt,IF(OR(A777&gt;=Schedule!nper,ROUND(H777,2)&lt;=0),"",A777+1),IF(OR(A777&gt;=Schedule!nper,H777&lt;=0),"",A777+1)))</f>
        <v/>
      </c>
      <c r="B778" s="54" t="str">
        <f>IF(A778="","",IF(Schedule!periods_per_year=26,IF(A778=1,Schedule!fpdate,B777+14),IF(Schedule!periods_per_year=52,IF(A778=1,Schedule!fpdate,B777+7),IF(Schedule!periods_per_year=24,IF(A778=1,Schedule!fpdate,IF(Schedule!fpdate=EOMONTH(Schedule!fpdate,0),IF(ISODD(A778),EOMONTH(EDATE(Schedule!fpdate,(A778-1)/2),0),EDATE(DATE(YEAR(Schedule!fpdate),MONTH(Schedule!fpdate)+1,15),(A778-1)/2)),IF(DAY(Schedule!fpdate)=15,IF(ISODD(A778),EDATE(Schedule!fpdate,(A778-1)/2),EOMONTH(EDATE(Schedule!fpdate,(A778-1)/2),0)),IF(DAY(Schedule!fpdate)&lt;=14,IF(ISODD(A778),EDATE(Schedule!fpdate,(A778-1)/2),EDATE(MIN(Schedule!fpdate+15,EOMONTH(Schedule!fpdate,0)),(A778-1)/2)),EDATE(IF(ISODD(A778),Schedule!fpdate,Schedule!fpdate-15),A778/2))))),IF(A778=1,Schedule!fpdate,EDATE(Schedule!fpdate,Schedule!months_per_period*(A778-1)))))))</f>
        <v/>
      </c>
      <c r="C778" s="55" t="str">
        <f>IF(A778="","",IF(Schedule!roundOpt,IF(OR(A778=Schedule!nper,Schedule!payment&gt;ROUND((1+Schedule!rate)*H777,2)),ROUND((1+Schedule!rate)*H777,2),Schedule!payment),IF(OR(A778=Schedule!nper,Schedule!payment&gt;(1+Schedule!rate)*H777),(1+Schedule!rate)*H777,Schedule!payment)))</f>
        <v/>
      </c>
      <c r="D778" s="58"/>
      <c r="E778" s="57"/>
      <c r="F778" s="57" t="str">
        <f>IF(A778="","",IF(AND(A778=1,Schedule!pmtType=1),0,IF(Schedule!roundOpt,ROUND(Schedule!rate*H777,2),Schedule!rate*H777)))</f>
        <v/>
      </c>
      <c r="G778" s="57" t="str">
        <f t="shared" si="7"/>
        <v/>
      </c>
      <c r="H778" s="57" t="str">
        <f t="shared" si="8"/>
        <v/>
      </c>
    </row>
    <row r="779" ht="12.75" customHeight="1">
      <c r="A779" s="53" t="str">
        <f>IF(H778="","",IF(Schedule!roundOpt,IF(OR(A778&gt;=Schedule!nper,ROUND(H778,2)&lt;=0),"",A778+1),IF(OR(A778&gt;=Schedule!nper,H778&lt;=0),"",A778+1)))</f>
        <v/>
      </c>
      <c r="B779" s="54" t="str">
        <f>IF(A779="","",IF(Schedule!periods_per_year=26,IF(A779=1,Schedule!fpdate,B778+14),IF(Schedule!periods_per_year=52,IF(A779=1,Schedule!fpdate,B778+7),IF(Schedule!periods_per_year=24,IF(A779=1,Schedule!fpdate,IF(Schedule!fpdate=EOMONTH(Schedule!fpdate,0),IF(ISODD(A779),EOMONTH(EDATE(Schedule!fpdate,(A779-1)/2),0),EDATE(DATE(YEAR(Schedule!fpdate),MONTH(Schedule!fpdate)+1,15),(A779-1)/2)),IF(DAY(Schedule!fpdate)=15,IF(ISODD(A779),EDATE(Schedule!fpdate,(A779-1)/2),EOMONTH(EDATE(Schedule!fpdate,(A779-1)/2),0)),IF(DAY(Schedule!fpdate)&lt;=14,IF(ISODD(A779),EDATE(Schedule!fpdate,(A779-1)/2),EDATE(MIN(Schedule!fpdate+15,EOMONTH(Schedule!fpdate,0)),(A779-1)/2)),EDATE(IF(ISODD(A779),Schedule!fpdate,Schedule!fpdate-15),A779/2))))),IF(A779=1,Schedule!fpdate,EDATE(Schedule!fpdate,Schedule!months_per_period*(A779-1)))))))</f>
        <v/>
      </c>
      <c r="C779" s="55" t="str">
        <f>IF(A779="","",IF(Schedule!roundOpt,IF(OR(A779=Schedule!nper,Schedule!payment&gt;ROUND((1+Schedule!rate)*H778,2)),ROUND((1+Schedule!rate)*H778,2),Schedule!payment),IF(OR(A779=Schedule!nper,Schedule!payment&gt;(1+Schedule!rate)*H778),(1+Schedule!rate)*H778,Schedule!payment)))</f>
        <v/>
      </c>
      <c r="D779" s="58"/>
      <c r="E779" s="57"/>
      <c r="F779" s="57" t="str">
        <f>IF(A779="","",IF(AND(A779=1,Schedule!pmtType=1),0,IF(Schedule!roundOpt,ROUND(Schedule!rate*H778,2),Schedule!rate*H778)))</f>
        <v/>
      </c>
      <c r="G779" s="57" t="str">
        <f t="shared" si="7"/>
        <v/>
      </c>
      <c r="H779" s="57" t="str">
        <f t="shared" si="8"/>
        <v/>
      </c>
    </row>
    <row r="780" ht="12.75" customHeight="1">
      <c r="A780" s="53" t="str">
        <f>IF(H779="","",IF(Schedule!roundOpt,IF(OR(A779&gt;=Schedule!nper,ROUND(H779,2)&lt;=0),"",A779+1),IF(OR(A779&gt;=Schedule!nper,H779&lt;=0),"",A779+1)))</f>
        <v/>
      </c>
      <c r="B780" s="54" t="str">
        <f>IF(A780="","",IF(Schedule!periods_per_year=26,IF(A780=1,Schedule!fpdate,B779+14),IF(Schedule!periods_per_year=52,IF(A780=1,Schedule!fpdate,B779+7),IF(Schedule!periods_per_year=24,IF(A780=1,Schedule!fpdate,IF(Schedule!fpdate=EOMONTH(Schedule!fpdate,0),IF(ISODD(A780),EOMONTH(EDATE(Schedule!fpdate,(A780-1)/2),0),EDATE(DATE(YEAR(Schedule!fpdate),MONTH(Schedule!fpdate)+1,15),(A780-1)/2)),IF(DAY(Schedule!fpdate)=15,IF(ISODD(A780),EDATE(Schedule!fpdate,(A780-1)/2),EOMONTH(EDATE(Schedule!fpdate,(A780-1)/2),0)),IF(DAY(Schedule!fpdate)&lt;=14,IF(ISODD(A780),EDATE(Schedule!fpdate,(A780-1)/2),EDATE(MIN(Schedule!fpdate+15,EOMONTH(Schedule!fpdate,0)),(A780-1)/2)),EDATE(IF(ISODD(A780),Schedule!fpdate,Schedule!fpdate-15),A780/2))))),IF(A780=1,Schedule!fpdate,EDATE(Schedule!fpdate,Schedule!months_per_period*(A780-1)))))))</f>
        <v/>
      </c>
      <c r="C780" s="55" t="str">
        <f>IF(A780="","",IF(Schedule!roundOpt,IF(OR(A780=Schedule!nper,Schedule!payment&gt;ROUND((1+Schedule!rate)*H779,2)),ROUND((1+Schedule!rate)*H779,2),Schedule!payment),IF(OR(A780=Schedule!nper,Schedule!payment&gt;(1+Schedule!rate)*H779),(1+Schedule!rate)*H779,Schedule!payment)))</f>
        <v/>
      </c>
      <c r="D780" s="58"/>
      <c r="E780" s="57"/>
      <c r="F780" s="57" t="str">
        <f>IF(A780="","",IF(AND(A780=1,Schedule!pmtType=1),0,IF(Schedule!roundOpt,ROUND(Schedule!rate*H779,2),Schedule!rate*H779)))</f>
        <v/>
      </c>
      <c r="G780" s="57" t="str">
        <f t="shared" si="7"/>
        <v/>
      </c>
      <c r="H780" s="57" t="str">
        <f t="shared" si="8"/>
        <v/>
      </c>
    </row>
    <row r="781" ht="12.75" customHeight="1">
      <c r="A781" s="53" t="str">
        <f>IF(H780="","",IF(Schedule!roundOpt,IF(OR(A780&gt;=Schedule!nper,ROUND(H780,2)&lt;=0),"",A780+1),IF(OR(A780&gt;=Schedule!nper,H780&lt;=0),"",A780+1)))</f>
        <v/>
      </c>
      <c r="B781" s="54" t="str">
        <f>IF(A781="","",IF(Schedule!periods_per_year=26,IF(A781=1,Schedule!fpdate,B780+14),IF(Schedule!periods_per_year=52,IF(A781=1,Schedule!fpdate,B780+7),IF(Schedule!periods_per_year=24,IF(A781=1,Schedule!fpdate,IF(Schedule!fpdate=EOMONTH(Schedule!fpdate,0),IF(ISODD(A781),EOMONTH(EDATE(Schedule!fpdate,(A781-1)/2),0),EDATE(DATE(YEAR(Schedule!fpdate),MONTH(Schedule!fpdate)+1,15),(A781-1)/2)),IF(DAY(Schedule!fpdate)=15,IF(ISODD(A781),EDATE(Schedule!fpdate,(A781-1)/2),EOMONTH(EDATE(Schedule!fpdate,(A781-1)/2),0)),IF(DAY(Schedule!fpdate)&lt;=14,IF(ISODD(A781),EDATE(Schedule!fpdate,(A781-1)/2),EDATE(MIN(Schedule!fpdate+15,EOMONTH(Schedule!fpdate,0)),(A781-1)/2)),EDATE(IF(ISODD(A781),Schedule!fpdate,Schedule!fpdate-15),A781/2))))),IF(A781=1,Schedule!fpdate,EDATE(Schedule!fpdate,Schedule!months_per_period*(A781-1)))))))</f>
        <v/>
      </c>
      <c r="C781" s="55" t="str">
        <f>IF(A781="","",IF(Schedule!roundOpt,IF(OR(A781=Schedule!nper,Schedule!payment&gt;ROUND((1+Schedule!rate)*H780,2)),ROUND((1+Schedule!rate)*H780,2),Schedule!payment),IF(OR(A781=Schedule!nper,Schedule!payment&gt;(1+Schedule!rate)*H780),(1+Schedule!rate)*H780,Schedule!payment)))</f>
        <v/>
      </c>
      <c r="D781" s="58"/>
      <c r="E781" s="57"/>
      <c r="F781" s="57" t="str">
        <f>IF(A781="","",IF(AND(A781=1,Schedule!pmtType=1),0,IF(Schedule!roundOpt,ROUND(Schedule!rate*H780,2),Schedule!rate*H780)))</f>
        <v/>
      </c>
      <c r="G781" s="57" t="str">
        <f t="shared" si="7"/>
        <v/>
      </c>
      <c r="H781" s="57" t="str">
        <f t="shared" si="8"/>
        <v/>
      </c>
    </row>
    <row r="782" ht="12.75" customHeight="1">
      <c r="A782" s="53" t="str">
        <f>IF(H781="","",IF(Schedule!roundOpt,IF(OR(A781&gt;=Schedule!nper,ROUND(H781,2)&lt;=0),"",A781+1),IF(OR(A781&gt;=Schedule!nper,H781&lt;=0),"",A781+1)))</f>
        <v/>
      </c>
      <c r="B782" s="54" t="str">
        <f>IF(A782="","",IF(Schedule!periods_per_year=26,IF(A782=1,Schedule!fpdate,B781+14),IF(Schedule!periods_per_year=52,IF(A782=1,Schedule!fpdate,B781+7),IF(Schedule!periods_per_year=24,IF(A782=1,Schedule!fpdate,IF(Schedule!fpdate=EOMONTH(Schedule!fpdate,0),IF(ISODD(A782),EOMONTH(EDATE(Schedule!fpdate,(A782-1)/2),0),EDATE(DATE(YEAR(Schedule!fpdate),MONTH(Schedule!fpdate)+1,15),(A782-1)/2)),IF(DAY(Schedule!fpdate)=15,IF(ISODD(A782),EDATE(Schedule!fpdate,(A782-1)/2),EOMONTH(EDATE(Schedule!fpdate,(A782-1)/2),0)),IF(DAY(Schedule!fpdate)&lt;=14,IF(ISODD(A782),EDATE(Schedule!fpdate,(A782-1)/2),EDATE(MIN(Schedule!fpdate+15,EOMONTH(Schedule!fpdate,0)),(A782-1)/2)),EDATE(IF(ISODD(A782),Schedule!fpdate,Schedule!fpdate-15),A782/2))))),IF(A782=1,Schedule!fpdate,EDATE(Schedule!fpdate,Schedule!months_per_period*(A782-1)))))))</f>
        <v/>
      </c>
      <c r="C782" s="55" t="str">
        <f>IF(A782="","",IF(Schedule!roundOpt,IF(OR(A782=Schedule!nper,Schedule!payment&gt;ROUND((1+Schedule!rate)*H781,2)),ROUND((1+Schedule!rate)*H781,2),Schedule!payment),IF(OR(A782=Schedule!nper,Schedule!payment&gt;(1+Schedule!rate)*H781),(1+Schedule!rate)*H781,Schedule!payment)))</f>
        <v/>
      </c>
      <c r="D782" s="58"/>
      <c r="E782" s="57"/>
      <c r="F782" s="57" t="str">
        <f>IF(A782="","",IF(AND(A782=1,Schedule!pmtType=1),0,IF(Schedule!roundOpt,ROUND(Schedule!rate*H781,2),Schedule!rate*H781)))</f>
        <v/>
      </c>
      <c r="G782" s="57" t="str">
        <f t="shared" si="7"/>
        <v/>
      </c>
      <c r="H782" s="57" t="str">
        <f t="shared" si="8"/>
        <v/>
      </c>
    </row>
    <row r="783" ht="12.75" customHeight="1">
      <c r="A783" s="53" t="str">
        <f>IF(H782="","",IF(Schedule!roundOpt,IF(OR(A782&gt;=Schedule!nper,ROUND(H782,2)&lt;=0),"",A782+1),IF(OR(A782&gt;=Schedule!nper,H782&lt;=0),"",A782+1)))</f>
        <v/>
      </c>
      <c r="B783" s="54" t="str">
        <f>IF(A783="","",IF(Schedule!periods_per_year=26,IF(A783=1,Schedule!fpdate,B782+14),IF(Schedule!periods_per_year=52,IF(A783=1,Schedule!fpdate,B782+7),IF(Schedule!periods_per_year=24,IF(A783=1,Schedule!fpdate,IF(Schedule!fpdate=EOMONTH(Schedule!fpdate,0),IF(ISODD(A783),EOMONTH(EDATE(Schedule!fpdate,(A783-1)/2),0),EDATE(DATE(YEAR(Schedule!fpdate),MONTH(Schedule!fpdate)+1,15),(A783-1)/2)),IF(DAY(Schedule!fpdate)=15,IF(ISODD(A783),EDATE(Schedule!fpdate,(A783-1)/2),EOMONTH(EDATE(Schedule!fpdate,(A783-1)/2),0)),IF(DAY(Schedule!fpdate)&lt;=14,IF(ISODD(A783),EDATE(Schedule!fpdate,(A783-1)/2),EDATE(MIN(Schedule!fpdate+15,EOMONTH(Schedule!fpdate,0)),(A783-1)/2)),EDATE(IF(ISODD(A783),Schedule!fpdate,Schedule!fpdate-15),A783/2))))),IF(A783=1,Schedule!fpdate,EDATE(Schedule!fpdate,Schedule!months_per_period*(A783-1)))))))</f>
        <v/>
      </c>
      <c r="C783" s="55" t="str">
        <f>IF(A783="","",IF(Schedule!roundOpt,IF(OR(A783=Schedule!nper,Schedule!payment&gt;ROUND((1+Schedule!rate)*H782,2)),ROUND((1+Schedule!rate)*H782,2),Schedule!payment),IF(OR(A783=Schedule!nper,Schedule!payment&gt;(1+Schedule!rate)*H782),(1+Schedule!rate)*H782,Schedule!payment)))</f>
        <v/>
      </c>
      <c r="D783" s="58"/>
      <c r="E783" s="57"/>
      <c r="F783" s="57" t="str">
        <f>IF(A783="","",IF(AND(A783=1,Schedule!pmtType=1),0,IF(Schedule!roundOpt,ROUND(Schedule!rate*H782,2),Schedule!rate*H782)))</f>
        <v/>
      </c>
      <c r="G783" s="57" t="str">
        <f t="shared" si="7"/>
        <v/>
      </c>
      <c r="H783" s="57" t="str">
        <f t="shared" si="8"/>
        <v/>
      </c>
    </row>
    <row r="784" ht="12.75" customHeight="1">
      <c r="A784" s="53" t="str">
        <f>IF(H783="","",IF(Schedule!roundOpt,IF(OR(A783&gt;=Schedule!nper,ROUND(H783,2)&lt;=0),"",A783+1),IF(OR(A783&gt;=Schedule!nper,H783&lt;=0),"",A783+1)))</f>
        <v/>
      </c>
      <c r="B784" s="54" t="str">
        <f>IF(A784="","",IF(Schedule!periods_per_year=26,IF(A784=1,Schedule!fpdate,B783+14),IF(Schedule!periods_per_year=52,IF(A784=1,Schedule!fpdate,B783+7),IF(Schedule!periods_per_year=24,IF(A784=1,Schedule!fpdate,IF(Schedule!fpdate=EOMONTH(Schedule!fpdate,0),IF(ISODD(A784),EOMONTH(EDATE(Schedule!fpdate,(A784-1)/2),0),EDATE(DATE(YEAR(Schedule!fpdate),MONTH(Schedule!fpdate)+1,15),(A784-1)/2)),IF(DAY(Schedule!fpdate)=15,IF(ISODD(A784),EDATE(Schedule!fpdate,(A784-1)/2),EOMONTH(EDATE(Schedule!fpdate,(A784-1)/2),0)),IF(DAY(Schedule!fpdate)&lt;=14,IF(ISODD(A784),EDATE(Schedule!fpdate,(A784-1)/2),EDATE(MIN(Schedule!fpdate+15,EOMONTH(Schedule!fpdate,0)),(A784-1)/2)),EDATE(IF(ISODD(A784),Schedule!fpdate,Schedule!fpdate-15),A784/2))))),IF(A784=1,Schedule!fpdate,EDATE(Schedule!fpdate,Schedule!months_per_period*(A784-1)))))))</f>
        <v/>
      </c>
      <c r="C784" s="55" t="str">
        <f>IF(A784="","",IF(Schedule!roundOpt,IF(OR(A784=Schedule!nper,Schedule!payment&gt;ROUND((1+Schedule!rate)*H783,2)),ROUND((1+Schedule!rate)*H783,2),Schedule!payment),IF(OR(A784=Schedule!nper,Schedule!payment&gt;(1+Schedule!rate)*H783),(1+Schedule!rate)*H783,Schedule!payment)))</f>
        <v/>
      </c>
      <c r="D784" s="58"/>
      <c r="E784" s="57"/>
      <c r="F784" s="57" t="str">
        <f>IF(A784="","",IF(AND(A784=1,Schedule!pmtType=1),0,IF(Schedule!roundOpt,ROUND(Schedule!rate*H783,2),Schedule!rate*H783)))</f>
        <v/>
      </c>
      <c r="G784" s="57" t="str">
        <f t="shared" si="7"/>
        <v/>
      </c>
      <c r="H784" s="57" t="str">
        <f t="shared" si="8"/>
        <v/>
      </c>
    </row>
    <row r="785" ht="12.75" customHeight="1">
      <c r="A785" s="53" t="str">
        <f>IF(H784="","",IF(Schedule!roundOpt,IF(OR(A784&gt;=Schedule!nper,ROUND(H784,2)&lt;=0),"",A784+1),IF(OR(A784&gt;=Schedule!nper,H784&lt;=0),"",A784+1)))</f>
        <v/>
      </c>
      <c r="B785" s="54" t="str">
        <f>IF(A785="","",IF(Schedule!periods_per_year=26,IF(A785=1,Schedule!fpdate,B784+14),IF(Schedule!periods_per_year=52,IF(A785=1,Schedule!fpdate,B784+7),IF(Schedule!periods_per_year=24,IF(A785=1,Schedule!fpdate,IF(Schedule!fpdate=EOMONTH(Schedule!fpdate,0),IF(ISODD(A785),EOMONTH(EDATE(Schedule!fpdate,(A785-1)/2),0),EDATE(DATE(YEAR(Schedule!fpdate),MONTH(Schedule!fpdate)+1,15),(A785-1)/2)),IF(DAY(Schedule!fpdate)=15,IF(ISODD(A785),EDATE(Schedule!fpdate,(A785-1)/2),EOMONTH(EDATE(Schedule!fpdate,(A785-1)/2),0)),IF(DAY(Schedule!fpdate)&lt;=14,IF(ISODD(A785),EDATE(Schedule!fpdate,(A785-1)/2),EDATE(MIN(Schedule!fpdate+15,EOMONTH(Schedule!fpdate,0)),(A785-1)/2)),EDATE(IF(ISODD(A785),Schedule!fpdate,Schedule!fpdate-15),A785/2))))),IF(A785=1,Schedule!fpdate,EDATE(Schedule!fpdate,Schedule!months_per_period*(A785-1)))))))</f>
        <v/>
      </c>
      <c r="C785" s="55" t="str">
        <f>IF(A785="","",IF(Schedule!roundOpt,IF(OR(A785=Schedule!nper,Schedule!payment&gt;ROUND((1+Schedule!rate)*H784,2)),ROUND((1+Schedule!rate)*H784,2),Schedule!payment),IF(OR(A785=Schedule!nper,Schedule!payment&gt;(1+Schedule!rate)*H784),(1+Schedule!rate)*H784,Schedule!payment)))</f>
        <v/>
      </c>
      <c r="D785" s="58"/>
      <c r="E785" s="57"/>
      <c r="F785" s="57" t="str">
        <f>IF(A785="","",IF(AND(A785=1,Schedule!pmtType=1),0,IF(Schedule!roundOpt,ROUND(Schedule!rate*H784,2),Schedule!rate*H784)))</f>
        <v/>
      </c>
      <c r="G785" s="57" t="str">
        <f t="shared" si="7"/>
        <v/>
      </c>
      <c r="H785" s="57" t="str">
        <f t="shared" si="8"/>
        <v/>
      </c>
    </row>
    <row r="786" ht="12.75" customHeight="1">
      <c r="A786" s="53" t="str">
        <f>IF(H785="","",IF(Schedule!roundOpt,IF(OR(A785&gt;=Schedule!nper,ROUND(H785,2)&lt;=0),"",A785+1),IF(OR(A785&gt;=Schedule!nper,H785&lt;=0),"",A785+1)))</f>
        <v/>
      </c>
      <c r="B786" s="54" t="str">
        <f>IF(A786="","",IF(Schedule!periods_per_year=26,IF(A786=1,Schedule!fpdate,B785+14),IF(Schedule!periods_per_year=52,IF(A786=1,Schedule!fpdate,B785+7),IF(Schedule!periods_per_year=24,IF(A786=1,Schedule!fpdate,IF(Schedule!fpdate=EOMONTH(Schedule!fpdate,0),IF(ISODD(A786),EOMONTH(EDATE(Schedule!fpdate,(A786-1)/2),0),EDATE(DATE(YEAR(Schedule!fpdate),MONTH(Schedule!fpdate)+1,15),(A786-1)/2)),IF(DAY(Schedule!fpdate)=15,IF(ISODD(A786),EDATE(Schedule!fpdate,(A786-1)/2),EOMONTH(EDATE(Schedule!fpdate,(A786-1)/2),0)),IF(DAY(Schedule!fpdate)&lt;=14,IF(ISODD(A786),EDATE(Schedule!fpdate,(A786-1)/2),EDATE(MIN(Schedule!fpdate+15,EOMONTH(Schedule!fpdate,0)),(A786-1)/2)),EDATE(IF(ISODD(A786),Schedule!fpdate,Schedule!fpdate-15),A786/2))))),IF(A786=1,Schedule!fpdate,EDATE(Schedule!fpdate,Schedule!months_per_period*(A786-1)))))))</f>
        <v/>
      </c>
      <c r="C786" s="55" t="str">
        <f>IF(A786="","",IF(Schedule!roundOpt,IF(OR(A786=Schedule!nper,Schedule!payment&gt;ROUND((1+Schedule!rate)*H785,2)),ROUND((1+Schedule!rate)*H785,2),Schedule!payment),IF(OR(A786=Schedule!nper,Schedule!payment&gt;(1+Schedule!rate)*H785),(1+Schedule!rate)*H785,Schedule!payment)))</f>
        <v/>
      </c>
      <c r="D786" s="58"/>
      <c r="E786" s="57"/>
      <c r="F786" s="57" t="str">
        <f>IF(A786="","",IF(AND(A786=1,Schedule!pmtType=1),0,IF(Schedule!roundOpt,ROUND(Schedule!rate*H785,2),Schedule!rate*H785)))</f>
        <v/>
      </c>
      <c r="G786" s="57" t="str">
        <f t="shared" si="7"/>
        <v/>
      </c>
      <c r="H786" s="57" t="str">
        <f t="shared" si="8"/>
        <v/>
      </c>
    </row>
    <row r="787" ht="12.75" customHeight="1">
      <c r="A787" s="53" t="str">
        <f>IF(H786="","",IF(Schedule!roundOpt,IF(OR(A786&gt;=Schedule!nper,ROUND(H786,2)&lt;=0),"",A786+1),IF(OR(A786&gt;=Schedule!nper,H786&lt;=0),"",A786+1)))</f>
        <v/>
      </c>
      <c r="B787" s="54" t="str">
        <f>IF(A787="","",IF(Schedule!periods_per_year=26,IF(A787=1,Schedule!fpdate,B786+14),IF(Schedule!periods_per_year=52,IF(A787=1,Schedule!fpdate,B786+7),IF(Schedule!periods_per_year=24,IF(A787=1,Schedule!fpdate,IF(Schedule!fpdate=EOMONTH(Schedule!fpdate,0),IF(ISODD(A787),EOMONTH(EDATE(Schedule!fpdate,(A787-1)/2),0),EDATE(DATE(YEAR(Schedule!fpdate),MONTH(Schedule!fpdate)+1,15),(A787-1)/2)),IF(DAY(Schedule!fpdate)=15,IF(ISODD(A787),EDATE(Schedule!fpdate,(A787-1)/2),EOMONTH(EDATE(Schedule!fpdate,(A787-1)/2),0)),IF(DAY(Schedule!fpdate)&lt;=14,IF(ISODD(A787),EDATE(Schedule!fpdate,(A787-1)/2),EDATE(MIN(Schedule!fpdate+15,EOMONTH(Schedule!fpdate,0)),(A787-1)/2)),EDATE(IF(ISODD(A787),Schedule!fpdate,Schedule!fpdate-15),A787/2))))),IF(A787=1,Schedule!fpdate,EDATE(Schedule!fpdate,Schedule!months_per_period*(A787-1)))))))</f>
        <v/>
      </c>
      <c r="C787" s="55" t="str">
        <f>IF(A787="","",IF(Schedule!roundOpt,IF(OR(A787=Schedule!nper,Schedule!payment&gt;ROUND((1+Schedule!rate)*H786,2)),ROUND((1+Schedule!rate)*H786,2),Schedule!payment),IF(OR(A787=Schedule!nper,Schedule!payment&gt;(1+Schedule!rate)*H786),(1+Schedule!rate)*H786,Schedule!payment)))</f>
        <v/>
      </c>
      <c r="D787" s="58"/>
      <c r="E787" s="57"/>
      <c r="F787" s="57" t="str">
        <f>IF(A787="","",IF(AND(A787=1,Schedule!pmtType=1),0,IF(Schedule!roundOpt,ROUND(Schedule!rate*H786,2),Schedule!rate*H786)))</f>
        <v/>
      </c>
      <c r="G787" s="57" t="str">
        <f t="shared" si="7"/>
        <v/>
      </c>
      <c r="H787" s="57" t="str">
        <f t="shared" si="8"/>
        <v/>
      </c>
    </row>
    <row r="788" ht="12.75" customHeight="1">
      <c r="A788" s="53" t="str">
        <f>IF(H787="","",IF(Schedule!roundOpt,IF(OR(A787&gt;=Schedule!nper,ROUND(H787,2)&lt;=0),"",A787+1),IF(OR(A787&gt;=Schedule!nper,H787&lt;=0),"",A787+1)))</f>
        <v/>
      </c>
      <c r="B788" s="54" t="str">
        <f>IF(A788="","",IF(Schedule!periods_per_year=26,IF(A788=1,Schedule!fpdate,B787+14),IF(Schedule!periods_per_year=52,IF(A788=1,Schedule!fpdate,B787+7),IF(Schedule!periods_per_year=24,IF(A788=1,Schedule!fpdate,IF(Schedule!fpdate=EOMONTH(Schedule!fpdate,0),IF(ISODD(A788),EOMONTH(EDATE(Schedule!fpdate,(A788-1)/2),0),EDATE(DATE(YEAR(Schedule!fpdate),MONTH(Schedule!fpdate)+1,15),(A788-1)/2)),IF(DAY(Schedule!fpdate)=15,IF(ISODD(A788),EDATE(Schedule!fpdate,(A788-1)/2),EOMONTH(EDATE(Schedule!fpdate,(A788-1)/2),0)),IF(DAY(Schedule!fpdate)&lt;=14,IF(ISODD(A788),EDATE(Schedule!fpdate,(A788-1)/2),EDATE(MIN(Schedule!fpdate+15,EOMONTH(Schedule!fpdate,0)),(A788-1)/2)),EDATE(IF(ISODD(A788),Schedule!fpdate,Schedule!fpdate-15),A788/2))))),IF(A788=1,Schedule!fpdate,EDATE(Schedule!fpdate,Schedule!months_per_period*(A788-1)))))))</f>
        <v/>
      </c>
      <c r="C788" s="55" t="str">
        <f>IF(A788="","",IF(Schedule!roundOpt,IF(OR(A788=Schedule!nper,Schedule!payment&gt;ROUND((1+Schedule!rate)*H787,2)),ROUND((1+Schedule!rate)*H787,2),Schedule!payment),IF(OR(A788=Schedule!nper,Schedule!payment&gt;(1+Schedule!rate)*H787),(1+Schedule!rate)*H787,Schedule!payment)))</f>
        <v/>
      </c>
      <c r="D788" s="58"/>
      <c r="E788" s="57"/>
      <c r="F788" s="57" t="str">
        <f>IF(A788="","",IF(AND(A788=1,Schedule!pmtType=1),0,IF(Schedule!roundOpt,ROUND(Schedule!rate*H787,2),Schedule!rate*H787)))</f>
        <v/>
      </c>
      <c r="G788" s="57" t="str">
        <f t="shared" si="7"/>
        <v/>
      </c>
      <c r="H788" s="57" t="str">
        <f t="shared" si="8"/>
        <v/>
      </c>
    </row>
    <row r="789" ht="12.75" customHeight="1">
      <c r="A789" s="53" t="str">
        <f>IF(H788="","",IF(Schedule!roundOpt,IF(OR(A788&gt;=Schedule!nper,ROUND(H788,2)&lt;=0),"",A788+1),IF(OR(A788&gt;=Schedule!nper,H788&lt;=0),"",A788+1)))</f>
        <v/>
      </c>
      <c r="B789" s="54" t="str">
        <f>IF(A789="","",IF(Schedule!periods_per_year=26,IF(A789=1,Schedule!fpdate,B788+14),IF(Schedule!periods_per_year=52,IF(A789=1,Schedule!fpdate,B788+7),IF(Schedule!periods_per_year=24,IF(A789=1,Schedule!fpdate,IF(Schedule!fpdate=EOMONTH(Schedule!fpdate,0),IF(ISODD(A789),EOMONTH(EDATE(Schedule!fpdate,(A789-1)/2),0),EDATE(DATE(YEAR(Schedule!fpdate),MONTH(Schedule!fpdate)+1,15),(A789-1)/2)),IF(DAY(Schedule!fpdate)=15,IF(ISODD(A789),EDATE(Schedule!fpdate,(A789-1)/2),EOMONTH(EDATE(Schedule!fpdate,(A789-1)/2),0)),IF(DAY(Schedule!fpdate)&lt;=14,IF(ISODD(A789),EDATE(Schedule!fpdate,(A789-1)/2),EDATE(MIN(Schedule!fpdate+15,EOMONTH(Schedule!fpdate,0)),(A789-1)/2)),EDATE(IF(ISODD(A789),Schedule!fpdate,Schedule!fpdate-15),A789/2))))),IF(A789=1,Schedule!fpdate,EDATE(Schedule!fpdate,Schedule!months_per_period*(A789-1)))))))</f>
        <v/>
      </c>
      <c r="C789" s="55" t="str">
        <f>IF(A789="","",IF(Schedule!roundOpt,IF(OR(A789=Schedule!nper,Schedule!payment&gt;ROUND((1+Schedule!rate)*H788,2)),ROUND((1+Schedule!rate)*H788,2),Schedule!payment),IF(OR(A789=Schedule!nper,Schedule!payment&gt;(1+Schedule!rate)*H788),(1+Schedule!rate)*H788,Schedule!payment)))</f>
        <v/>
      </c>
      <c r="D789" s="58"/>
      <c r="E789" s="57"/>
      <c r="F789" s="57" t="str">
        <f>IF(A789="","",IF(AND(A789=1,Schedule!pmtType=1),0,IF(Schedule!roundOpt,ROUND(Schedule!rate*H788,2),Schedule!rate*H788)))</f>
        <v/>
      </c>
      <c r="G789" s="57" t="str">
        <f t="shared" si="7"/>
        <v/>
      </c>
      <c r="H789" s="57" t="str">
        <f t="shared" si="8"/>
        <v/>
      </c>
    </row>
    <row r="790" ht="12.75" customHeight="1">
      <c r="A790" s="53" t="str">
        <f>IF(H789="","",IF(Schedule!roundOpt,IF(OR(A789&gt;=Schedule!nper,ROUND(H789,2)&lt;=0),"",A789+1),IF(OR(A789&gt;=Schedule!nper,H789&lt;=0),"",A789+1)))</f>
        <v/>
      </c>
      <c r="B790" s="54" t="str">
        <f>IF(A790="","",IF(Schedule!periods_per_year=26,IF(A790=1,Schedule!fpdate,B789+14),IF(Schedule!periods_per_year=52,IF(A790=1,Schedule!fpdate,B789+7),IF(Schedule!periods_per_year=24,IF(A790=1,Schedule!fpdate,IF(Schedule!fpdate=EOMONTH(Schedule!fpdate,0),IF(ISODD(A790),EOMONTH(EDATE(Schedule!fpdate,(A790-1)/2),0),EDATE(DATE(YEAR(Schedule!fpdate),MONTH(Schedule!fpdate)+1,15),(A790-1)/2)),IF(DAY(Schedule!fpdate)=15,IF(ISODD(A790),EDATE(Schedule!fpdate,(A790-1)/2),EOMONTH(EDATE(Schedule!fpdate,(A790-1)/2),0)),IF(DAY(Schedule!fpdate)&lt;=14,IF(ISODD(A790),EDATE(Schedule!fpdate,(A790-1)/2),EDATE(MIN(Schedule!fpdate+15,EOMONTH(Schedule!fpdate,0)),(A790-1)/2)),EDATE(IF(ISODD(A790),Schedule!fpdate,Schedule!fpdate-15),A790/2))))),IF(A790=1,Schedule!fpdate,EDATE(Schedule!fpdate,Schedule!months_per_period*(A790-1)))))))</f>
        <v/>
      </c>
      <c r="C790" s="55" t="str">
        <f>IF(A790="","",IF(Schedule!roundOpt,IF(OR(A790=Schedule!nper,Schedule!payment&gt;ROUND((1+Schedule!rate)*H789,2)),ROUND((1+Schedule!rate)*H789,2),Schedule!payment),IF(OR(A790=Schedule!nper,Schedule!payment&gt;(1+Schedule!rate)*H789),(1+Schedule!rate)*H789,Schedule!payment)))</f>
        <v/>
      </c>
      <c r="D790" s="58"/>
      <c r="E790" s="57"/>
      <c r="F790" s="57" t="str">
        <f>IF(A790="","",IF(AND(A790=1,Schedule!pmtType=1),0,IF(Schedule!roundOpt,ROUND(Schedule!rate*H789,2),Schedule!rate*H789)))</f>
        <v/>
      </c>
      <c r="G790" s="57" t="str">
        <f t="shared" si="7"/>
        <v/>
      </c>
      <c r="H790" s="57" t="str">
        <f t="shared" si="8"/>
        <v/>
      </c>
    </row>
    <row r="791" ht="12.75" customHeight="1">
      <c r="A791" s="53" t="str">
        <f>IF(H790="","",IF(Schedule!roundOpt,IF(OR(A790&gt;=Schedule!nper,ROUND(H790,2)&lt;=0),"",A790+1),IF(OR(A790&gt;=Schedule!nper,H790&lt;=0),"",A790+1)))</f>
        <v/>
      </c>
      <c r="B791" s="54" t="str">
        <f>IF(A791="","",IF(Schedule!periods_per_year=26,IF(A791=1,Schedule!fpdate,B790+14),IF(Schedule!periods_per_year=52,IF(A791=1,Schedule!fpdate,B790+7),IF(Schedule!periods_per_year=24,IF(A791=1,Schedule!fpdate,IF(Schedule!fpdate=EOMONTH(Schedule!fpdate,0),IF(ISODD(A791),EOMONTH(EDATE(Schedule!fpdate,(A791-1)/2),0),EDATE(DATE(YEAR(Schedule!fpdate),MONTH(Schedule!fpdate)+1,15),(A791-1)/2)),IF(DAY(Schedule!fpdate)=15,IF(ISODD(A791),EDATE(Schedule!fpdate,(A791-1)/2),EOMONTH(EDATE(Schedule!fpdate,(A791-1)/2),0)),IF(DAY(Schedule!fpdate)&lt;=14,IF(ISODD(A791),EDATE(Schedule!fpdate,(A791-1)/2),EDATE(MIN(Schedule!fpdate+15,EOMONTH(Schedule!fpdate,0)),(A791-1)/2)),EDATE(IF(ISODD(A791),Schedule!fpdate,Schedule!fpdate-15),A791/2))))),IF(A791=1,Schedule!fpdate,EDATE(Schedule!fpdate,Schedule!months_per_period*(A791-1)))))))</f>
        <v/>
      </c>
      <c r="C791" s="55" t="str">
        <f>IF(A791="","",IF(Schedule!roundOpt,IF(OR(A791=Schedule!nper,Schedule!payment&gt;ROUND((1+Schedule!rate)*H790,2)),ROUND((1+Schedule!rate)*H790,2),Schedule!payment),IF(OR(A791=Schedule!nper,Schedule!payment&gt;(1+Schedule!rate)*H790),(1+Schedule!rate)*H790,Schedule!payment)))</f>
        <v/>
      </c>
      <c r="D791" s="58"/>
      <c r="E791" s="57"/>
      <c r="F791" s="57" t="str">
        <f>IF(A791="","",IF(AND(A791=1,Schedule!pmtType=1),0,IF(Schedule!roundOpt,ROUND(Schedule!rate*H790,2),Schedule!rate*H790)))</f>
        <v/>
      </c>
      <c r="G791" s="57" t="str">
        <f t="shared" si="7"/>
        <v/>
      </c>
      <c r="H791" s="57" t="str">
        <f t="shared" si="8"/>
        <v/>
      </c>
    </row>
    <row r="792" ht="12.75" customHeight="1">
      <c r="A792" s="53" t="str">
        <f>IF(H791="","",IF(Schedule!roundOpt,IF(OR(A791&gt;=Schedule!nper,ROUND(H791,2)&lt;=0),"",A791+1),IF(OR(A791&gt;=Schedule!nper,H791&lt;=0),"",A791+1)))</f>
        <v/>
      </c>
      <c r="B792" s="54" t="str">
        <f>IF(A792="","",IF(Schedule!periods_per_year=26,IF(A792=1,Schedule!fpdate,B791+14),IF(Schedule!periods_per_year=52,IF(A792=1,Schedule!fpdate,B791+7),IF(Schedule!periods_per_year=24,IF(A792=1,Schedule!fpdate,IF(Schedule!fpdate=EOMONTH(Schedule!fpdate,0),IF(ISODD(A792),EOMONTH(EDATE(Schedule!fpdate,(A792-1)/2),0),EDATE(DATE(YEAR(Schedule!fpdate),MONTH(Schedule!fpdate)+1,15),(A792-1)/2)),IF(DAY(Schedule!fpdate)=15,IF(ISODD(A792),EDATE(Schedule!fpdate,(A792-1)/2),EOMONTH(EDATE(Schedule!fpdate,(A792-1)/2),0)),IF(DAY(Schedule!fpdate)&lt;=14,IF(ISODD(A792),EDATE(Schedule!fpdate,(A792-1)/2),EDATE(MIN(Schedule!fpdate+15,EOMONTH(Schedule!fpdate,0)),(A792-1)/2)),EDATE(IF(ISODD(A792),Schedule!fpdate,Schedule!fpdate-15),A792/2))))),IF(A792=1,Schedule!fpdate,EDATE(Schedule!fpdate,Schedule!months_per_period*(A792-1)))))))</f>
        <v/>
      </c>
      <c r="C792" s="55" t="str">
        <f>IF(A792="","",IF(Schedule!roundOpt,IF(OR(A792=Schedule!nper,Schedule!payment&gt;ROUND((1+Schedule!rate)*H791,2)),ROUND((1+Schedule!rate)*H791,2),Schedule!payment),IF(OR(A792=Schedule!nper,Schedule!payment&gt;(1+Schedule!rate)*H791),(1+Schedule!rate)*H791,Schedule!payment)))</f>
        <v/>
      </c>
      <c r="D792" s="58"/>
      <c r="E792" s="57"/>
      <c r="F792" s="57" t="str">
        <f>IF(A792="","",IF(AND(A792=1,Schedule!pmtType=1),0,IF(Schedule!roundOpt,ROUND(Schedule!rate*H791,2),Schedule!rate*H791)))</f>
        <v/>
      </c>
      <c r="G792" s="57" t="str">
        <f t="shared" si="7"/>
        <v/>
      </c>
      <c r="H792" s="57" t="str">
        <f t="shared" si="8"/>
        <v/>
      </c>
    </row>
    <row r="793" ht="12.75" customHeight="1">
      <c r="A793" s="53" t="str">
        <f>IF(H792="","",IF(Schedule!roundOpt,IF(OR(A792&gt;=Schedule!nper,ROUND(H792,2)&lt;=0),"",A792+1),IF(OR(A792&gt;=Schedule!nper,H792&lt;=0),"",A792+1)))</f>
        <v/>
      </c>
      <c r="B793" s="54" t="str">
        <f>IF(A793="","",IF(Schedule!periods_per_year=26,IF(A793=1,Schedule!fpdate,B792+14),IF(Schedule!periods_per_year=52,IF(A793=1,Schedule!fpdate,B792+7),IF(Schedule!periods_per_year=24,IF(A793=1,Schedule!fpdate,IF(Schedule!fpdate=EOMONTH(Schedule!fpdate,0),IF(ISODD(A793),EOMONTH(EDATE(Schedule!fpdate,(A793-1)/2),0),EDATE(DATE(YEAR(Schedule!fpdate),MONTH(Schedule!fpdate)+1,15),(A793-1)/2)),IF(DAY(Schedule!fpdate)=15,IF(ISODD(A793),EDATE(Schedule!fpdate,(A793-1)/2),EOMONTH(EDATE(Schedule!fpdate,(A793-1)/2),0)),IF(DAY(Schedule!fpdate)&lt;=14,IF(ISODD(A793),EDATE(Schedule!fpdate,(A793-1)/2),EDATE(MIN(Schedule!fpdate+15,EOMONTH(Schedule!fpdate,0)),(A793-1)/2)),EDATE(IF(ISODD(A793),Schedule!fpdate,Schedule!fpdate-15),A793/2))))),IF(A793=1,Schedule!fpdate,EDATE(Schedule!fpdate,Schedule!months_per_period*(A793-1)))))))</f>
        <v/>
      </c>
      <c r="C793" s="55" t="str">
        <f>IF(A793="","",IF(Schedule!roundOpt,IF(OR(A793=Schedule!nper,Schedule!payment&gt;ROUND((1+Schedule!rate)*H792,2)),ROUND((1+Schedule!rate)*H792,2),Schedule!payment),IF(OR(A793=Schedule!nper,Schedule!payment&gt;(1+Schedule!rate)*H792),(1+Schedule!rate)*H792,Schedule!payment)))</f>
        <v/>
      </c>
      <c r="D793" s="58"/>
      <c r="E793" s="57"/>
      <c r="F793" s="57" t="str">
        <f>IF(A793="","",IF(AND(A793=1,Schedule!pmtType=1),0,IF(Schedule!roundOpt,ROUND(Schedule!rate*H792,2),Schedule!rate*H792)))</f>
        <v/>
      </c>
      <c r="G793" s="57" t="str">
        <f t="shared" si="7"/>
        <v/>
      </c>
      <c r="H793" s="57" t="str">
        <f t="shared" si="8"/>
        <v/>
      </c>
    </row>
    <row r="794" ht="12.75" customHeight="1">
      <c r="A794" s="53" t="str">
        <f>IF(H793="","",IF(Schedule!roundOpt,IF(OR(A793&gt;=Schedule!nper,ROUND(H793,2)&lt;=0),"",A793+1),IF(OR(A793&gt;=Schedule!nper,H793&lt;=0),"",A793+1)))</f>
        <v/>
      </c>
      <c r="B794" s="54" t="str">
        <f>IF(A794="","",IF(Schedule!periods_per_year=26,IF(A794=1,Schedule!fpdate,B793+14),IF(Schedule!periods_per_year=52,IF(A794=1,Schedule!fpdate,B793+7),IF(Schedule!periods_per_year=24,IF(A794=1,Schedule!fpdate,IF(Schedule!fpdate=EOMONTH(Schedule!fpdate,0),IF(ISODD(A794),EOMONTH(EDATE(Schedule!fpdate,(A794-1)/2),0),EDATE(DATE(YEAR(Schedule!fpdate),MONTH(Schedule!fpdate)+1,15),(A794-1)/2)),IF(DAY(Schedule!fpdate)=15,IF(ISODD(A794),EDATE(Schedule!fpdate,(A794-1)/2),EOMONTH(EDATE(Schedule!fpdate,(A794-1)/2),0)),IF(DAY(Schedule!fpdate)&lt;=14,IF(ISODD(A794),EDATE(Schedule!fpdate,(A794-1)/2),EDATE(MIN(Schedule!fpdate+15,EOMONTH(Schedule!fpdate,0)),(A794-1)/2)),EDATE(IF(ISODD(A794),Schedule!fpdate,Schedule!fpdate-15),A794/2))))),IF(A794=1,Schedule!fpdate,EDATE(Schedule!fpdate,Schedule!months_per_period*(A794-1)))))))</f>
        <v/>
      </c>
      <c r="C794" s="55" t="str">
        <f>IF(A794="","",IF(Schedule!roundOpt,IF(OR(A794=Schedule!nper,Schedule!payment&gt;ROUND((1+Schedule!rate)*H793,2)),ROUND((1+Schedule!rate)*H793,2),Schedule!payment),IF(OR(A794=Schedule!nper,Schedule!payment&gt;(1+Schedule!rate)*H793),(1+Schedule!rate)*H793,Schedule!payment)))</f>
        <v/>
      </c>
      <c r="D794" s="58"/>
      <c r="E794" s="57"/>
      <c r="F794" s="57" t="str">
        <f>IF(A794="","",IF(AND(A794=1,Schedule!pmtType=1),0,IF(Schedule!roundOpt,ROUND(Schedule!rate*H793,2),Schedule!rate*H793)))</f>
        <v/>
      </c>
      <c r="G794" s="57" t="str">
        <f t="shared" si="7"/>
        <v/>
      </c>
      <c r="H794" s="57" t="str">
        <f t="shared" si="8"/>
        <v/>
      </c>
    </row>
    <row r="795" ht="12.75" customHeight="1">
      <c r="A795" s="53" t="str">
        <f>IF(H794="","",IF(Schedule!roundOpt,IF(OR(A794&gt;=Schedule!nper,ROUND(H794,2)&lt;=0),"",A794+1),IF(OR(A794&gt;=Schedule!nper,H794&lt;=0),"",A794+1)))</f>
        <v/>
      </c>
      <c r="B795" s="54" t="str">
        <f>IF(A795="","",IF(Schedule!periods_per_year=26,IF(A795=1,Schedule!fpdate,B794+14),IF(Schedule!periods_per_year=52,IF(A795=1,Schedule!fpdate,B794+7),IF(Schedule!periods_per_year=24,IF(A795=1,Schedule!fpdate,IF(Schedule!fpdate=EOMONTH(Schedule!fpdate,0),IF(ISODD(A795),EOMONTH(EDATE(Schedule!fpdate,(A795-1)/2),0),EDATE(DATE(YEAR(Schedule!fpdate),MONTH(Schedule!fpdate)+1,15),(A795-1)/2)),IF(DAY(Schedule!fpdate)=15,IF(ISODD(A795),EDATE(Schedule!fpdate,(A795-1)/2),EOMONTH(EDATE(Schedule!fpdate,(A795-1)/2),0)),IF(DAY(Schedule!fpdate)&lt;=14,IF(ISODD(A795),EDATE(Schedule!fpdate,(A795-1)/2),EDATE(MIN(Schedule!fpdate+15,EOMONTH(Schedule!fpdate,0)),(A795-1)/2)),EDATE(IF(ISODD(A795),Schedule!fpdate,Schedule!fpdate-15),A795/2))))),IF(A795=1,Schedule!fpdate,EDATE(Schedule!fpdate,Schedule!months_per_period*(A795-1)))))))</f>
        <v/>
      </c>
      <c r="C795" s="55" t="str">
        <f>IF(A795="","",IF(Schedule!roundOpt,IF(OR(A795=Schedule!nper,Schedule!payment&gt;ROUND((1+Schedule!rate)*H794,2)),ROUND((1+Schedule!rate)*H794,2),Schedule!payment),IF(OR(A795=Schedule!nper,Schedule!payment&gt;(1+Schedule!rate)*H794),(1+Schedule!rate)*H794,Schedule!payment)))</f>
        <v/>
      </c>
      <c r="D795" s="58"/>
      <c r="E795" s="57"/>
      <c r="F795" s="57" t="str">
        <f>IF(A795="","",IF(AND(A795=1,Schedule!pmtType=1),0,IF(Schedule!roundOpt,ROUND(Schedule!rate*H794,2),Schedule!rate*H794)))</f>
        <v/>
      </c>
      <c r="G795" s="57" t="str">
        <f t="shared" si="7"/>
        <v/>
      </c>
      <c r="H795" s="57" t="str">
        <f t="shared" si="8"/>
        <v/>
      </c>
    </row>
    <row r="796" ht="12.75" customHeight="1">
      <c r="A796" s="53" t="str">
        <f>IF(H795="","",IF(Schedule!roundOpt,IF(OR(A795&gt;=Schedule!nper,ROUND(H795,2)&lt;=0),"",A795+1),IF(OR(A795&gt;=Schedule!nper,H795&lt;=0),"",A795+1)))</f>
        <v/>
      </c>
      <c r="B796" s="54" t="str">
        <f>IF(A796="","",IF(Schedule!periods_per_year=26,IF(A796=1,Schedule!fpdate,B795+14),IF(Schedule!periods_per_year=52,IF(A796=1,Schedule!fpdate,B795+7),IF(Schedule!periods_per_year=24,IF(A796=1,Schedule!fpdate,IF(Schedule!fpdate=EOMONTH(Schedule!fpdate,0),IF(ISODD(A796),EOMONTH(EDATE(Schedule!fpdate,(A796-1)/2),0),EDATE(DATE(YEAR(Schedule!fpdate),MONTH(Schedule!fpdate)+1,15),(A796-1)/2)),IF(DAY(Schedule!fpdate)=15,IF(ISODD(A796),EDATE(Schedule!fpdate,(A796-1)/2),EOMONTH(EDATE(Schedule!fpdate,(A796-1)/2),0)),IF(DAY(Schedule!fpdate)&lt;=14,IF(ISODD(A796),EDATE(Schedule!fpdate,(A796-1)/2),EDATE(MIN(Schedule!fpdate+15,EOMONTH(Schedule!fpdate,0)),(A796-1)/2)),EDATE(IF(ISODD(A796),Schedule!fpdate,Schedule!fpdate-15),A796/2))))),IF(A796=1,Schedule!fpdate,EDATE(Schedule!fpdate,Schedule!months_per_period*(A796-1)))))))</f>
        <v/>
      </c>
      <c r="C796" s="55" t="str">
        <f>IF(A796="","",IF(Schedule!roundOpt,IF(OR(A796=Schedule!nper,Schedule!payment&gt;ROUND((1+Schedule!rate)*H795,2)),ROUND((1+Schedule!rate)*H795,2),Schedule!payment),IF(OR(A796=Schedule!nper,Schedule!payment&gt;(1+Schedule!rate)*H795),(1+Schedule!rate)*H795,Schedule!payment)))</f>
        <v/>
      </c>
      <c r="D796" s="58"/>
      <c r="E796" s="57"/>
      <c r="F796" s="57" t="str">
        <f>IF(A796="","",IF(AND(A796=1,Schedule!pmtType=1),0,IF(Schedule!roundOpt,ROUND(Schedule!rate*H795,2),Schedule!rate*H795)))</f>
        <v/>
      </c>
      <c r="G796" s="57" t="str">
        <f t="shared" si="7"/>
        <v/>
      </c>
      <c r="H796" s="57" t="str">
        <f t="shared" si="8"/>
        <v/>
      </c>
    </row>
    <row r="797" ht="12.75" customHeight="1">
      <c r="A797" s="53" t="str">
        <f>IF(H796="","",IF(Schedule!roundOpt,IF(OR(A796&gt;=Schedule!nper,ROUND(H796,2)&lt;=0),"",A796+1),IF(OR(A796&gt;=Schedule!nper,H796&lt;=0),"",A796+1)))</f>
        <v/>
      </c>
      <c r="B797" s="54" t="str">
        <f>IF(A797="","",IF(Schedule!periods_per_year=26,IF(A797=1,Schedule!fpdate,B796+14),IF(Schedule!periods_per_year=52,IF(A797=1,Schedule!fpdate,B796+7),IF(Schedule!periods_per_year=24,IF(A797=1,Schedule!fpdate,IF(Schedule!fpdate=EOMONTH(Schedule!fpdate,0),IF(ISODD(A797),EOMONTH(EDATE(Schedule!fpdate,(A797-1)/2),0),EDATE(DATE(YEAR(Schedule!fpdate),MONTH(Schedule!fpdate)+1,15),(A797-1)/2)),IF(DAY(Schedule!fpdate)=15,IF(ISODD(A797),EDATE(Schedule!fpdate,(A797-1)/2),EOMONTH(EDATE(Schedule!fpdate,(A797-1)/2),0)),IF(DAY(Schedule!fpdate)&lt;=14,IF(ISODD(A797),EDATE(Schedule!fpdate,(A797-1)/2),EDATE(MIN(Schedule!fpdate+15,EOMONTH(Schedule!fpdate,0)),(A797-1)/2)),EDATE(IF(ISODD(A797),Schedule!fpdate,Schedule!fpdate-15),A797/2))))),IF(A797=1,Schedule!fpdate,EDATE(Schedule!fpdate,Schedule!months_per_period*(A797-1)))))))</f>
        <v/>
      </c>
      <c r="C797" s="55" t="str">
        <f>IF(A797="","",IF(Schedule!roundOpt,IF(OR(A797=Schedule!nper,Schedule!payment&gt;ROUND((1+Schedule!rate)*H796,2)),ROUND((1+Schedule!rate)*H796,2),Schedule!payment),IF(OR(A797=Schedule!nper,Schedule!payment&gt;(1+Schedule!rate)*H796),(1+Schedule!rate)*H796,Schedule!payment)))</f>
        <v/>
      </c>
      <c r="D797" s="58"/>
      <c r="E797" s="57"/>
      <c r="F797" s="57" t="str">
        <f>IF(A797="","",IF(AND(A797=1,Schedule!pmtType=1),0,IF(Schedule!roundOpt,ROUND(Schedule!rate*H796,2),Schedule!rate*H796)))</f>
        <v/>
      </c>
      <c r="G797" s="57" t="str">
        <f t="shared" si="7"/>
        <v/>
      </c>
      <c r="H797" s="57" t="str">
        <f t="shared" si="8"/>
        <v/>
      </c>
    </row>
    <row r="798" ht="12.75" customHeight="1">
      <c r="A798" s="53" t="str">
        <f>IF(H797="","",IF(Schedule!roundOpt,IF(OR(A797&gt;=Schedule!nper,ROUND(H797,2)&lt;=0),"",A797+1),IF(OR(A797&gt;=Schedule!nper,H797&lt;=0),"",A797+1)))</f>
        <v/>
      </c>
      <c r="B798" s="54" t="str">
        <f>IF(A798="","",IF(Schedule!periods_per_year=26,IF(A798=1,Schedule!fpdate,B797+14),IF(Schedule!periods_per_year=52,IF(A798=1,Schedule!fpdate,B797+7),IF(Schedule!periods_per_year=24,IF(A798=1,Schedule!fpdate,IF(Schedule!fpdate=EOMONTH(Schedule!fpdate,0),IF(ISODD(A798),EOMONTH(EDATE(Schedule!fpdate,(A798-1)/2),0),EDATE(DATE(YEAR(Schedule!fpdate),MONTH(Schedule!fpdate)+1,15),(A798-1)/2)),IF(DAY(Schedule!fpdate)=15,IF(ISODD(A798),EDATE(Schedule!fpdate,(A798-1)/2),EOMONTH(EDATE(Schedule!fpdate,(A798-1)/2),0)),IF(DAY(Schedule!fpdate)&lt;=14,IF(ISODD(A798),EDATE(Schedule!fpdate,(A798-1)/2),EDATE(MIN(Schedule!fpdate+15,EOMONTH(Schedule!fpdate,0)),(A798-1)/2)),EDATE(IF(ISODD(A798),Schedule!fpdate,Schedule!fpdate-15),A798/2))))),IF(A798=1,Schedule!fpdate,EDATE(Schedule!fpdate,Schedule!months_per_period*(A798-1)))))))</f>
        <v/>
      </c>
      <c r="C798" s="55" t="str">
        <f>IF(A798="","",IF(Schedule!roundOpt,IF(OR(A798=Schedule!nper,Schedule!payment&gt;ROUND((1+Schedule!rate)*H797,2)),ROUND((1+Schedule!rate)*H797,2),Schedule!payment),IF(OR(A798=Schedule!nper,Schedule!payment&gt;(1+Schedule!rate)*H797),(1+Schedule!rate)*H797,Schedule!payment)))</f>
        <v/>
      </c>
      <c r="D798" s="58"/>
      <c r="E798" s="57"/>
      <c r="F798" s="57" t="str">
        <f>IF(A798="","",IF(AND(A798=1,Schedule!pmtType=1),0,IF(Schedule!roundOpt,ROUND(Schedule!rate*H797,2),Schedule!rate*H797)))</f>
        <v/>
      </c>
      <c r="G798" s="57" t="str">
        <f t="shared" si="7"/>
        <v/>
      </c>
      <c r="H798" s="57" t="str">
        <f t="shared" si="8"/>
        <v/>
      </c>
    </row>
    <row r="799" ht="12.75" customHeight="1">
      <c r="A799" s="53" t="str">
        <f>IF(H798="","",IF(Schedule!roundOpt,IF(OR(A798&gt;=Schedule!nper,ROUND(H798,2)&lt;=0),"",A798+1),IF(OR(A798&gt;=Schedule!nper,H798&lt;=0),"",A798+1)))</f>
        <v/>
      </c>
      <c r="B799" s="54" t="str">
        <f>IF(A799="","",IF(Schedule!periods_per_year=26,IF(A799=1,Schedule!fpdate,B798+14),IF(Schedule!periods_per_year=52,IF(A799=1,Schedule!fpdate,B798+7),IF(Schedule!periods_per_year=24,IF(A799=1,Schedule!fpdate,IF(Schedule!fpdate=EOMONTH(Schedule!fpdate,0),IF(ISODD(A799),EOMONTH(EDATE(Schedule!fpdate,(A799-1)/2),0),EDATE(DATE(YEAR(Schedule!fpdate),MONTH(Schedule!fpdate)+1,15),(A799-1)/2)),IF(DAY(Schedule!fpdate)=15,IF(ISODD(A799),EDATE(Schedule!fpdate,(A799-1)/2),EOMONTH(EDATE(Schedule!fpdate,(A799-1)/2),0)),IF(DAY(Schedule!fpdate)&lt;=14,IF(ISODD(A799),EDATE(Schedule!fpdate,(A799-1)/2),EDATE(MIN(Schedule!fpdate+15,EOMONTH(Schedule!fpdate,0)),(A799-1)/2)),EDATE(IF(ISODD(A799),Schedule!fpdate,Schedule!fpdate-15),A799/2))))),IF(A799=1,Schedule!fpdate,EDATE(Schedule!fpdate,Schedule!months_per_period*(A799-1)))))))</f>
        <v/>
      </c>
      <c r="C799" s="55" t="str">
        <f>IF(A799="","",IF(Schedule!roundOpt,IF(OR(A799=Schedule!nper,Schedule!payment&gt;ROUND((1+Schedule!rate)*H798,2)),ROUND((1+Schedule!rate)*H798,2),Schedule!payment),IF(OR(A799=Schedule!nper,Schedule!payment&gt;(1+Schedule!rate)*H798),(1+Schedule!rate)*H798,Schedule!payment)))</f>
        <v/>
      </c>
      <c r="D799" s="58"/>
      <c r="E799" s="57"/>
      <c r="F799" s="57" t="str">
        <f>IF(A799="","",IF(AND(A799=1,Schedule!pmtType=1),0,IF(Schedule!roundOpt,ROUND(Schedule!rate*H798,2),Schedule!rate*H798)))</f>
        <v/>
      </c>
      <c r="G799" s="57" t="str">
        <f t="shared" si="7"/>
        <v/>
      </c>
      <c r="H799" s="57" t="str">
        <f t="shared" si="8"/>
        <v/>
      </c>
    </row>
    <row r="800" ht="12.75" customHeight="1">
      <c r="A800" s="53" t="str">
        <f>IF(H799="","",IF(Schedule!roundOpt,IF(OR(A799&gt;=Schedule!nper,ROUND(H799,2)&lt;=0),"",A799+1),IF(OR(A799&gt;=Schedule!nper,H799&lt;=0),"",A799+1)))</f>
        <v/>
      </c>
      <c r="B800" s="54" t="str">
        <f>IF(A800="","",IF(Schedule!periods_per_year=26,IF(A800=1,Schedule!fpdate,B799+14),IF(Schedule!periods_per_year=52,IF(A800=1,Schedule!fpdate,B799+7),IF(Schedule!periods_per_year=24,IF(A800=1,Schedule!fpdate,IF(Schedule!fpdate=EOMONTH(Schedule!fpdate,0),IF(ISODD(A800),EOMONTH(EDATE(Schedule!fpdate,(A800-1)/2),0),EDATE(DATE(YEAR(Schedule!fpdate),MONTH(Schedule!fpdate)+1,15),(A800-1)/2)),IF(DAY(Schedule!fpdate)=15,IF(ISODD(A800),EDATE(Schedule!fpdate,(A800-1)/2),EOMONTH(EDATE(Schedule!fpdate,(A800-1)/2),0)),IF(DAY(Schedule!fpdate)&lt;=14,IF(ISODD(A800),EDATE(Schedule!fpdate,(A800-1)/2),EDATE(MIN(Schedule!fpdate+15,EOMONTH(Schedule!fpdate,0)),(A800-1)/2)),EDATE(IF(ISODD(A800),Schedule!fpdate,Schedule!fpdate-15),A800/2))))),IF(A800=1,Schedule!fpdate,EDATE(Schedule!fpdate,Schedule!months_per_period*(A800-1)))))))</f>
        <v/>
      </c>
      <c r="C800" s="55" t="str">
        <f>IF(A800="","",IF(Schedule!roundOpt,IF(OR(A800=Schedule!nper,Schedule!payment&gt;ROUND((1+Schedule!rate)*H799,2)),ROUND((1+Schedule!rate)*H799,2),Schedule!payment),IF(OR(A800=Schedule!nper,Schedule!payment&gt;(1+Schedule!rate)*H799),(1+Schedule!rate)*H799,Schedule!payment)))</f>
        <v/>
      </c>
      <c r="D800" s="58"/>
      <c r="E800" s="57"/>
      <c r="F800" s="57" t="str">
        <f>IF(A800="","",IF(AND(A800=1,Schedule!pmtType=1),0,IF(Schedule!roundOpt,ROUND(Schedule!rate*H799,2),Schedule!rate*H799)))</f>
        <v/>
      </c>
      <c r="G800" s="57" t="str">
        <f t="shared" si="7"/>
        <v/>
      </c>
      <c r="H800" s="57" t="str">
        <f t="shared" si="8"/>
        <v/>
      </c>
    </row>
    <row r="801" ht="12.75" customHeight="1">
      <c r="A801" s="53" t="str">
        <f>IF(H800="","",IF(Schedule!roundOpt,IF(OR(A800&gt;=Schedule!nper,ROUND(H800,2)&lt;=0),"",A800+1),IF(OR(A800&gt;=Schedule!nper,H800&lt;=0),"",A800+1)))</f>
        <v/>
      </c>
      <c r="B801" s="54" t="str">
        <f>IF(A801="","",IF(Schedule!periods_per_year=26,IF(A801=1,Schedule!fpdate,B800+14),IF(Schedule!periods_per_year=52,IF(A801=1,Schedule!fpdate,B800+7),IF(Schedule!periods_per_year=24,IF(A801=1,Schedule!fpdate,IF(Schedule!fpdate=EOMONTH(Schedule!fpdate,0),IF(ISODD(A801),EOMONTH(EDATE(Schedule!fpdate,(A801-1)/2),0),EDATE(DATE(YEAR(Schedule!fpdate),MONTH(Schedule!fpdate)+1,15),(A801-1)/2)),IF(DAY(Schedule!fpdate)=15,IF(ISODD(A801),EDATE(Schedule!fpdate,(A801-1)/2),EOMONTH(EDATE(Schedule!fpdate,(A801-1)/2),0)),IF(DAY(Schedule!fpdate)&lt;=14,IF(ISODD(A801),EDATE(Schedule!fpdate,(A801-1)/2),EDATE(MIN(Schedule!fpdate+15,EOMONTH(Schedule!fpdate,0)),(A801-1)/2)),EDATE(IF(ISODD(A801),Schedule!fpdate,Schedule!fpdate-15),A801/2))))),IF(A801=1,Schedule!fpdate,EDATE(Schedule!fpdate,Schedule!months_per_period*(A801-1)))))))</f>
        <v/>
      </c>
      <c r="C801" s="55" t="str">
        <f>IF(A801="","",IF(Schedule!roundOpt,IF(OR(A801=Schedule!nper,Schedule!payment&gt;ROUND((1+Schedule!rate)*H800,2)),ROUND((1+Schedule!rate)*H800,2),Schedule!payment),IF(OR(A801=Schedule!nper,Schedule!payment&gt;(1+Schedule!rate)*H800),(1+Schedule!rate)*H800,Schedule!payment)))</f>
        <v/>
      </c>
      <c r="D801" s="58"/>
      <c r="E801" s="57"/>
      <c r="F801" s="57" t="str">
        <f>IF(A801="","",IF(AND(A801=1,Schedule!pmtType=1),0,IF(Schedule!roundOpt,ROUND(Schedule!rate*H800,2),Schedule!rate*H800)))</f>
        <v/>
      </c>
      <c r="G801" s="57" t="str">
        <f t="shared" si="7"/>
        <v/>
      </c>
      <c r="H801" s="57" t="str">
        <f t="shared" si="8"/>
        <v/>
      </c>
    </row>
    <row r="802" ht="12.75" customHeight="1">
      <c r="A802" s="53" t="str">
        <f>IF(H801="","",IF(Schedule!roundOpt,IF(OR(A801&gt;=Schedule!nper,ROUND(H801,2)&lt;=0),"",A801+1),IF(OR(A801&gt;=Schedule!nper,H801&lt;=0),"",A801+1)))</f>
        <v/>
      </c>
      <c r="B802" s="54" t="str">
        <f>IF(A802="","",IF(Schedule!periods_per_year=26,IF(A802=1,Schedule!fpdate,B801+14),IF(Schedule!periods_per_year=52,IF(A802=1,Schedule!fpdate,B801+7),IF(Schedule!periods_per_year=24,IF(A802=1,Schedule!fpdate,IF(Schedule!fpdate=EOMONTH(Schedule!fpdate,0),IF(ISODD(A802),EOMONTH(EDATE(Schedule!fpdate,(A802-1)/2),0),EDATE(DATE(YEAR(Schedule!fpdate),MONTH(Schedule!fpdate)+1,15),(A802-1)/2)),IF(DAY(Schedule!fpdate)=15,IF(ISODD(A802),EDATE(Schedule!fpdate,(A802-1)/2),EOMONTH(EDATE(Schedule!fpdate,(A802-1)/2),0)),IF(DAY(Schedule!fpdate)&lt;=14,IF(ISODD(A802),EDATE(Schedule!fpdate,(A802-1)/2),EDATE(MIN(Schedule!fpdate+15,EOMONTH(Schedule!fpdate,0)),(A802-1)/2)),EDATE(IF(ISODD(A802),Schedule!fpdate,Schedule!fpdate-15),A802/2))))),IF(A802=1,Schedule!fpdate,EDATE(Schedule!fpdate,Schedule!months_per_period*(A802-1)))))))</f>
        <v/>
      </c>
      <c r="C802" s="55" t="str">
        <f>IF(A802="","",IF(Schedule!roundOpt,IF(OR(A802=Schedule!nper,Schedule!payment&gt;ROUND((1+Schedule!rate)*H801,2)),ROUND((1+Schedule!rate)*H801,2),Schedule!payment),IF(OR(A802=Schedule!nper,Schedule!payment&gt;(1+Schedule!rate)*H801),(1+Schedule!rate)*H801,Schedule!payment)))</f>
        <v/>
      </c>
      <c r="D802" s="58"/>
      <c r="E802" s="57"/>
      <c r="F802" s="57" t="str">
        <f>IF(A802="","",IF(AND(A802=1,Schedule!pmtType=1),0,IF(Schedule!roundOpt,ROUND(Schedule!rate*H801,2),Schedule!rate*H801)))</f>
        <v/>
      </c>
      <c r="G802" s="57" t="str">
        <f t="shared" si="7"/>
        <v/>
      </c>
      <c r="H802" s="57" t="str">
        <f t="shared" si="8"/>
        <v/>
      </c>
    </row>
    <row r="803" ht="12.75" customHeight="1">
      <c r="A803" s="53" t="str">
        <f>IF(H802="","",IF(Schedule!roundOpt,IF(OR(A802&gt;=Schedule!nper,ROUND(H802,2)&lt;=0),"",A802+1),IF(OR(A802&gt;=Schedule!nper,H802&lt;=0),"",A802+1)))</f>
        <v/>
      </c>
      <c r="B803" s="54" t="str">
        <f>IF(A803="","",IF(Schedule!periods_per_year=26,IF(A803=1,Schedule!fpdate,B802+14),IF(Schedule!periods_per_year=52,IF(A803=1,Schedule!fpdate,B802+7),IF(Schedule!periods_per_year=24,IF(A803=1,Schedule!fpdate,IF(Schedule!fpdate=EOMONTH(Schedule!fpdate,0),IF(ISODD(A803),EOMONTH(EDATE(Schedule!fpdate,(A803-1)/2),0),EDATE(DATE(YEAR(Schedule!fpdate),MONTH(Schedule!fpdate)+1,15),(A803-1)/2)),IF(DAY(Schedule!fpdate)=15,IF(ISODD(A803),EDATE(Schedule!fpdate,(A803-1)/2),EOMONTH(EDATE(Schedule!fpdate,(A803-1)/2),0)),IF(DAY(Schedule!fpdate)&lt;=14,IF(ISODD(A803),EDATE(Schedule!fpdate,(A803-1)/2),EDATE(MIN(Schedule!fpdate+15,EOMONTH(Schedule!fpdate,0)),(A803-1)/2)),EDATE(IF(ISODD(A803),Schedule!fpdate,Schedule!fpdate-15),A803/2))))),IF(A803=1,Schedule!fpdate,EDATE(Schedule!fpdate,Schedule!months_per_period*(A803-1)))))))</f>
        <v/>
      </c>
      <c r="C803" s="55" t="str">
        <f>IF(A803="","",IF(Schedule!roundOpt,IF(OR(A803=Schedule!nper,Schedule!payment&gt;ROUND((1+Schedule!rate)*H802,2)),ROUND((1+Schedule!rate)*H802,2),Schedule!payment),IF(OR(A803=Schedule!nper,Schedule!payment&gt;(1+Schedule!rate)*H802),(1+Schedule!rate)*H802,Schedule!payment)))</f>
        <v/>
      </c>
      <c r="D803" s="58"/>
      <c r="E803" s="57"/>
      <c r="F803" s="57" t="str">
        <f>IF(A803="","",IF(AND(A803=1,Schedule!pmtType=1),0,IF(Schedule!roundOpt,ROUND(Schedule!rate*H802,2),Schedule!rate*H802)))</f>
        <v/>
      </c>
      <c r="G803" s="57" t="str">
        <f t="shared" si="7"/>
        <v/>
      </c>
      <c r="H803" s="57" t="str">
        <f t="shared" si="8"/>
        <v/>
      </c>
    </row>
    <row r="804" ht="12.75" customHeight="1">
      <c r="A804" s="53" t="str">
        <f>IF(H803="","",IF(Schedule!roundOpt,IF(OR(A803&gt;=Schedule!nper,ROUND(H803,2)&lt;=0),"",A803+1),IF(OR(A803&gt;=Schedule!nper,H803&lt;=0),"",A803+1)))</f>
        <v/>
      </c>
      <c r="B804" s="54" t="str">
        <f>IF(A804="","",IF(Schedule!periods_per_year=26,IF(A804=1,Schedule!fpdate,B803+14),IF(Schedule!periods_per_year=52,IF(A804=1,Schedule!fpdate,B803+7),IF(Schedule!periods_per_year=24,IF(A804=1,Schedule!fpdate,IF(Schedule!fpdate=EOMONTH(Schedule!fpdate,0),IF(ISODD(A804),EOMONTH(EDATE(Schedule!fpdate,(A804-1)/2),0),EDATE(DATE(YEAR(Schedule!fpdate),MONTH(Schedule!fpdate)+1,15),(A804-1)/2)),IF(DAY(Schedule!fpdate)=15,IF(ISODD(A804),EDATE(Schedule!fpdate,(A804-1)/2),EOMONTH(EDATE(Schedule!fpdate,(A804-1)/2),0)),IF(DAY(Schedule!fpdate)&lt;=14,IF(ISODD(A804),EDATE(Schedule!fpdate,(A804-1)/2),EDATE(MIN(Schedule!fpdate+15,EOMONTH(Schedule!fpdate,0)),(A804-1)/2)),EDATE(IF(ISODD(A804),Schedule!fpdate,Schedule!fpdate-15),A804/2))))),IF(A804=1,Schedule!fpdate,EDATE(Schedule!fpdate,Schedule!months_per_period*(A804-1)))))))</f>
        <v/>
      </c>
      <c r="C804" s="55" t="str">
        <f>IF(A804="","",IF(Schedule!roundOpt,IF(OR(A804=Schedule!nper,Schedule!payment&gt;ROUND((1+Schedule!rate)*H803,2)),ROUND((1+Schedule!rate)*H803,2),Schedule!payment),IF(OR(A804=Schedule!nper,Schedule!payment&gt;(1+Schedule!rate)*H803),(1+Schedule!rate)*H803,Schedule!payment)))</f>
        <v/>
      </c>
      <c r="D804" s="58"/>
      <c r="E804" s="57"/>
      <c r="F804" s="57" t="str">
        <f>IF(A804="","",IF(AND(A804=1,Schedule!pmtType=1),0,IF(Schedule!roundOpt,ROUND(Schedule!rate*H803,2),Schedule!rate*H803)))</f>
        <v/>
      </c>
      <c r="G804" s="57" t="str">
        <f t="shared" si="7"/>
        <v/>
      </c>
      <c r="H804" s="57" t="str">
        <f t="shared" si="8"/>
        <v/>
      </c>
    </row>
    <row r="805" ht="12.75" customHeight="1">
      <c r="A805" s="53" t="str">
        <f>IF(H804="","",IF(Schedule!roundOpt,IF(OR(A804&gt;=Schedule!nper,ROUND(H804,2)&lt;=0),"",A804+1),IF(OR(A804&gt;=Schedule!nper,H804&lt;=0),"",A804+1)))</f>
        <v/>
      </c>
      <c r="B805" s="54" t="str">
        <f>IF(A805="","",IF(Schedule!periods_per_year=26,IF(A805=1,Schedule!fpdate,B804+14),IF(Schedule!periods_per_year=52,IF(A805=1,Schedule!fpdate,B804+7),IF(Schedule!periods_per_year=24,IF(A805=1,Schedule!fpdate,IF(Schedule!fpdate=EOMONTH(Schedule!fpdate,0),IF(ISODD(A805),EOMONTH(EDATE(Schedule!fpdate,(A805-1)/2),0),EDATE(DATE(YEAR(Schedule!fpdate),MONTH(Schedule!fpdate)+1,15),(A805-1)/2)),IF(DAY(Schedule!fpdate)=15,IF(ISODD(A805),EDATE(Schedule!fpdate,(A805-1)/2),EOMONTH(EDATE(Schedule!fpdate,(A805-1)/2),0)),IF(DAY(Schedule!fpdate)&lt;=14,IF(ISODD(A805),EDATE(Schedule!fpdate,(A805-1)/2),EDATE(MIN(Schedule!fpdate+15,EOMONTH(Schedule!fpdate,0)),(A805-1)/2)),EDATE(IF(ISODD(A805),Schedule!fpdate,Schedule!fpdate-15),A805/2))))),IF(A805=1,Schedule!fpdate,EDATE(Schedule!fpdate,Schedule!months_per_period*(A805-1)))))))</f>
        <v/>
      </c>
      <c r="C805" s="55" t="str">
        <f>IF(A805="","",IF(Schedule!roundOpt,IF(OR(A805=Schedule!nper,Schedule!payment&gt;ROUND((1+Schedule!rate)*H804,2)),ROUND((1+Schedule!rate)*H804,2),Schedule!payment),IF(OR(A805=Schedule!nper,Schedule!payment&gt;(1+Schedule!rate)*H804),(1+Schedule!rate)*H804,Schedule!payment)))</f>
        <v/>
      </c>
      <c r="D805" s="58"/>
      <c r="E805" s="57"/>
      <c r="F805" s="57" t="str">
        <f>IF(A805="","",IF(AND(A805=1,Schedule!pmtType=1),0,IF(Schedule!roundOpt,ROUND(Schedule!rate*H804,2),Schedule!rate*H804)))</f>
        <v/>
      </c>
      <c r="G805" s="57" t="str">
        <f t="shared" si="7"/>
        <v/>
      </c>
      <c r="H805" s="57" t="str">
        <f t="shared" si="8"/>
        <v/>
      </c>
    </row>
    <row r="806" ht="12.75" customHeight="1">
      <c r="A806" s="53" t="str">
        <f>IF(H805="","",IF(Schedule!roundOpt,IF(OR(A805&gt;=Schedule!nper,ROUND(H805,2)&lt;=0),"",A805+1),IF(OR(A805&gt;=Schedule!nper,H805&lt;=0),"",A805+1)))</f>
        <v/>
      </c>
      <c r="B806" s="54" t="str">
        <f>IF(A806="","",IF(Schedule!periods_per_year=26,IF(A806=1,Schedule!fpdate,B805+14),IF(Schedule!periods_per_year=52,IF(A806=1,Schedule!fpdate,B805+7),IF(Schedule!periods_per_year=24,IF(A806=1,Schedule!fpdate,IF(Schedule!fpdate=EOMONTH(Schedule!fpdate,0),IF(ISODD(A806),EOMONTH(EDATE(Schedule!fpdate,(A806-1)/2),0),EDATE(DATE(YEAR(Schedule!fpdate),MONTH(Schedule!fpdate)+1,15),(A806-1)/2)),IF(DAY(Schedule!fpdate)=15,IF(ISODD(A806),EDATE(Schedule!fpdate,(A806-1)/2),EOMONTH(EDATE(Schedule!fpdate,(A806-1)/2),0)),IF(DAY(Schedule!fpdate)&lt;=14,IF(ISODD(A806),EDATE(Schedule!fpdate,(A806-1)/2),EDATE(MIN(Schedule!fpdate+15,EOMONTH(Schedule!fpdate,0)),(A806-1)/2)),EDATE(IF(ISODD(A806),Schedule!fpdate,Schedule!fpdate-15),A806/2))))),IF(A806=1,Schedule!fpdate,EDATE(Schedule!fpdate,Schedule!months_per_period*(A806-1)))))))</f>
        <v/>
      </c>
      <c r="C806" s="55" t="str">
        <f>IF(A806="","",IF(Schedule!roundOpt,IF(OR(A806=Schedule!nper,Schedule!payment&gt;ROUND((1+Schedule!rate)*H805,2)),ROUND((1+Schedule!rate)*H805,2),Schedule!payment),IF(OR(A806=Schedule!nper,Schedule!payment&gt;(1+Schedule!rate)*H805),(1+Schedule!rate)*H805,Schedule!payment)))</f>
        <v/>
      </c>
      <c r="D806" s="58"/>
      <c r="E806" s="57"/>
      <c r="F806" s="57" t="str">
        <f>IF(A806="","",IF(AND(A806=1,Schedule!pmtType=1),0,IF(Schedule!roundOpt,ROUND(Schedule!rate*H805,2),Schedule!rate*H805)))</f>
        <v/>
      </c>
      <c r="G806" s="57" t="str">
        <f t="shared" si="7"/>
        <v/>
      </c>
      <c r="H806" s="57" t="str">
        <f t="shared" si="8"/>
        <v/>
      </c>
    </row>
    <row r="807" ht="12.75" customHeight="1">
      <c r="A807" s="53" t="str">
        <f>IF(H806="","",IF(Schedule!roundOpt,IF(OR(A806&gt;=Schedule!nper,ROUND(H806,2)&lt;=0),"",A806+1),IF(OR(A806&gt;=Schedule!nper,H806&lt;=0),"",A806+1)))</f>
        <v/>
      </c>
      <c r="B807" s="54" t="str">
        <f>IF(A807="","",IF(Schedule!periods_per_year=26,IF(A807=1,Schedule!fpdate,B806+14),IF(Schedule!periods_per_year=52,IF(A807=1,Schedule!fpdate,B806+7),IF(Schedule!periods_per_year=24,IF(A807=1,Schedule!fpdate,IF(Schedule!fpdate=EOMONTH(Schedule!fpdate,0),IF(ISODD(A807),EOMONTH(EDATE(Schedule!fpdate,(A807-1)/2),0),EDATE(DATE(YEAR(Schedule!fpdate),MONTH(Schedule!fpdate)+1,15),(A807-1)/2)),IF(DAY(Schedule!fpdate)=15,IF(ISODD(A807),EDATE(Schedule!fpdate,(A807-1)/2),EOMONTH(EDATE(Schedule!fpdate,(A807-1)/2),0)),IF(DAY(Schedule!fpdate)&lt;=14,IF(ISODD(A807),EDATE(Schedule!fpdate,(A807-1)/2),EDATE(MIN(Schedule!fpdate+15,EOMONTH(Schedule!fpdate,0)),(A807-1)/2)),EDATE(IF(ISODD(A807),Schedule!fpdate,Schedule!fpdate-15),A807/2))))),IF(A807=1,Schedule!fpdate,EDATE(Schedule!fpdate,Schedule!months_per_period*(A807-1)))))))</f>
        <v/>
      </c>
      <c r="C807" s="55" t="str">
        <f>IF(A807="","",IF(Schedule!roundOpt,IF(OR(A807=Schedule!nper,Schedule!payment&gt;ROUND((1+Schedule!rate)*H806,2)),ROUND((1+Schedule!rate)*H806,2),Schedule!payment),IF(OR(A807=Schedule!nper,Schedule!payment&gt;(1+Schedule!rate)*H806),(1+Schedule!rate)*H806,Schedule!payment)))</f>
        <v/>
      </c>
      <c r="D807" s="58"/>
      <c r="E807" s="57"/>
      <c r="F807" s="57" t="str">
        <f>IF(A807="","",IF(AND(A807=1,Schedule!pmtType=1),0,IF(Schedule!roundOpt,ROUND(Schedule!rate*H806,2),Schedule!rate*H806)))</f>
        <v/>
      </c>
      <c r="G807" s="57" t="str">
        <f t="shared" si="7"/>
        <v/>
      </c>
      <c r="H807" s="57" t="str">
        <f t="shared" si="8"/>
        <v/>
      </c>
    </row>
    <row r="808" ht="12.75" customHeight="1">
      <c r="A808" s="53" t="str">
        <f>IF(H807="","",IF(Schedule!roundOpt,IF(OR(A807&gt;=Schedule!nper,ROUND(H807,2)&lt;=0),"",A807+1),IF(OR(A807&gt;=Schedule!nper,H807&lt;=0),"",A807+1)))</f>
        <v/>
      </c>
      <c r="B808" s="54" t="str">
        <f>IF(A808="","",IF(Schedule!periods_per_year=26,IF(A808=1,Schedule!fpdate,B807+14),IF(Schedule!periods_per_year=52,IF(A808=1,Schedule!fpdate,B807+7),IF(Schedule!periods_per_year=24,IF(A808=1,Schedule!fpdate,IF(Schedule!fpdate=EOMONTH(Schedule!fpdate,0),IF(ISODD(A808),EOMONTH(EDATE(Schedule!fpdate,(A808-1)/2),0),EDATE(DATE(YEAR(Schedule!fpdate),MONTH(Schedule!fpdate)+1,15),(A808-1)/2)),IF(DAY(Schedule!fpdate)=15,IF(ISODD(A808),EDATE(Schedule!fpdate,(A808-1)/2),EOMONTH(EDATE(Schedule!fpdate,(A808-1)/2),0)),IF(DAY(Schedule!fpdate)&lt;=14,IF(ISODD(A808),EDATE(Schedule!fpdate,(A808-1)/2),EDATE(MIN(Schedule!fpdate+15,EOMONTH(Schedule!fpdate,0)),(A808-1)/2)),EDATE(IF(ISODD(A808),Schedule!fpdate,Schedule!fpdate-15),A808/2))))),IF(A808=1,Schedule!fpdate,EDATE(Schedule!fpdate,Schedule!months_per_period*(A808-1)))))))</f>
        <v/>
      </c>
      <c r="C808" s="55" t="str">
        <f>IF(A808="","",IF(Schedule!roundOpt,IF(OR(A808=Schedule!nper,Schedule!payment&gt;ROUND((1+Schedule!rate)*H807,2)),ROUND((1+Schedule!rate)*H807,2),Schedule!payment),IF(OR(A808=Schedule!nper,Schedule!payment&gt;(1+Schedule!rate)*H807),(1+Schedule!rate)*H807,Schedule!payment)))</f>
        <v/>
      </c>
      <c r="D808" s="58"/>
      <c r="E808" s="57"/>
      <c r="F808" s="57" t="str">
        <f>IF(A808="","",IF(AND(A808=1,Schedule!pmtType=1),0,IF(Schedule!roundOpt,ROUND(Schedule!rate*H807,2),Schedule!rate*H807)))</f>
        <v/>
      </c>
      <c r="G808" s="57" t="str">
        <f t="shared" si="7"/>
        <v/>
      </c>
      <c r="H808" s="57" t="str">
        <f t="shared" si="8"/>
        <v/>
      </c>
    </row>
    <row r="809" ht="12.75" customHeight="1">
      <c r="A809" s="53" t="str">
        <f>IF(H808="","",IF(Schedule!roundOpt,IF(OR(A808&gt;=Schedule!nper,ROUND(H808,2)&lt;=0),"",A808+1),IF(OR(A808&gt;=Schedule!nper,H808&lt;=0),"",A808+1)))</f>
        <v/>
      </c>
      <c r="B809" s="54" t="str">
        <f>IF(A809="","",IF(Schedule!periods_per_year=26,IF(A809=1,Schedule!fpdate,B808+14),IF(Schedule!periods_per_year=52,IF(A809=1,Schedule!fpdate,B808+7),IF(Schedule!periods_per_year=24,IF(A809=1,Schedule!fpdate,IF(Schedule!fpdate=EOMONTH(Schedule!fpdate,0),IF(ISODD(A809),EOMONTH(EDATE(Schedule!fpdate,(A809-1)/2),0),EDATE(DATE(YEAR(Schedule!fpdate),MONTH(Schedule!fpdate)+1,15),(A809-1)/2)),IF(DAY(Schedule!fpdate)=15,IF(ISODD(A809),EDATE(Schedule!fpdate,(A809-1)/2),EOMONTH(EDATE(Schedule!fpdate,(A809-1)/2),0)),IF(DAY(Schedule!fpdate)&lt;=14,IF(ISODD(A809),EDATE(Schedule!fpdate,(A809-1)/2),EDATE(MIN(Schedule!fpdate+15,EOMONTH(Schedule!fpdate,0)),(A809-1)/2)),EDATE(IF(ISODD(A809),Schedule!fpdate,Schedule!fpdate-15),A809/2))))),IF(A809=1,Schedule!fpdate,EDATE(Schedule!fpdate,Schedule!months_per_period*(A809-1)))))))</f>
        <v/>
      </c>
      <c r="C809" s="55" t="str">
        <f>IF(A809="","",IF(Schedule!roundOpt,IF(OR(A809=Schedule!nper,Schedule!payment&gt;ROUND((1+Schedule!rate)*H808,2)),ROUND((1+Schedule!rate)*H808,2),Schedule!payment),IF(OR(A809=Schedule!nper,Schedule!payment&gt;(1+Schedule!rate)*H808),(1+Schedule!rate)*H808,Schedule!payment)))</f>
        <v/>
      </c>
      <c r="D809" s="58"/>
      <c r="E809" s="57"/>
      <c r="F809" s="57" t="str">
        <f>IF(A809="","",IF(AND(A809=1,Schedule!pmtType=1),0,IF(Schedule!roundOpt,ROUND(Schedule!rate*H808,2),Schedule!rate*H808)))</f>
        <v/>
      </c>
      <c r="G809" s="57" t="str">
        <f t="shared" si="7"/>
        <v/>
      </c>
      <c r="H809" s="57" t="str">
        <f t="shared" si="8"/>
        <v/>
      </c>
    </row>
    <row r="810" ht="12.75" customHeight="1">
      <c r="A810" s="53" t="str">
        <f>IF(H809="","",IF(Schedule!roundOpt,IF(OR(A809&gt;=Schedule!nper,ROUND(H809,2)&lt;=0),"",A809+1),IF(OR(A809&gt;=Schedule!nper,H809&lt;=0),"",A809+1)))</f>
        <v/>
      </c>
      <c r="B810" s="54" t="str">
        <f>IF(A810="","",IF(Schedule!periods_per_year=26,IF(A810=1,Schedule!fpdate,B809+14),IF(Schedule!periods_per_year=52,IF(A810=1,Schedule!fpdate,B809+7),IF(Schedule!periods_per_year=24,IF(A810=1,Schedule!fpdate,IF(Schedule!fpdate=EOMONTH(Schedule!fpdate,0),IF(ISODD(A810),EOMONTH(EDATE(Schedule!fpdate,(A810-1)/2),0),EDATE(DATE(YEAR(Schedule!fpdate),MONTH(Schedule!fpdate)+1,15),(A810-1)/2)),IF(DAY(Schedule!fpdate)=15,IF(ISODD(A810),EDATE(Schedule!fpdate,(A810-1)/2),EOMONTH(EDATE(Schedule!fpdate,(A810-1)/2),0)),IF(DAY(Schedule!fpdate)&lt;=14,IF(ISODD(A810),EDATE(Schedule!fpdate,(A810-1)/2),EDATE(MIN(Schedule!fpdate+15,EOMONTH(Schedule!fpdate,0)),(A810-1)/2)),EDATE(IF(ISODD(A810),Schedule!fpdate,Schedule!fpdate-15),A810/2))))),IF(A810=1,Schedule!fpdate,EDATE(Schedule!fpdate,Schedule!months_per_period*(A810-1)))))))</f>
        <v/>
      </c>
      <c r="C810" s="55" t="str">
        <f>IF(A810="","",IF(Schedule!roundOpt,IF(OR(A810=Schedule!nper,Schedule!payment&gt;ROUND((1+Schedule!rate)*H809,2)),ROUND((1+Schedule!rate)*H809,2),Schedule!payment),IF(OR(A810=Schedule!nper,Schedule!payment&gt;(1+Schedule!rate)*H809),(1+Schedule!rate)*H809,Schedule!payment)))</f>
        <v/>
      </c>
      <c r="D810" s="58"/>
      <c r="E810" s="57"/>
      <c r="F810" s="57" t="str">
        <f>IF(A810="","",IF(AND(A810=1,Schedule!pmtType=1),0,IF(Schedule!roundOpt,ROUND(Schedule!rate*H809,2),Schedule!rate*H809)))</f>
        <v/>
      </c>
      <c r="G810" s="57" t="str">
        <f t="shared" si="7"/>
        <v/>
      </c>
      <c r="H810" s="57" t="str">
        <f t="shared" si="8"/>
        <v/>
      </c>
    </row>
    <row r="811" ht="12.75" customHeight="1">
      <c r="A811" s="53" t="str">
        <f>IF(H810="","",IF(Schedule!roundOpt,IF(OR(A810&gt;=Schedule!nper,ROUND(H810,2)&lt;=0),"",A810+1),IF(OR(A810&gt;=Schedule!nper,H810&lt;=0),"",A810+1)))</f>
        <v/>
      </c>
      <c r="B811" s="54" t="str">
        <f>IF(A811="","",IF(Schedule!periods_per_year=26,IF(A811=1,Schedule!fpdate,B810+14),IF(Schedule!periods_per_year=52,IF(A811=1,Schedule!fpdate,B810+7),IF(Schedule!periods_per_year=24,IF(A811=1,Schedule!fpdate,IF(Schedule!fpdate=EOMONTH(Schedule!fpdate,0),IF(ISODD(A811),EOMONTH(EDATE(Schedule!fpdate,(A811-1)/2),0),EDATE(DATE(YEAR(Schedule!fpdate),MONTH(Schedule!fpdate)+1,15),(A811-1)/2)),IF(DAY(Schedule!fpdate)=15,IF(ISODD(A811),EDATE(Schedule!fpdate,(A811-1)/2),EOMONTH(EDATE(Schedule!fpdate,(A811-1)/2),0)),IF(DAY(Schedule!fpdate)&lt;=14,IF(ISODD(A811),EDATE(Schedule!fpdate,(A811-1)/2),EDATE(MIN(Schedule!fpdate+15,EOMONTH(Schedule!fpdate,0)),(A811-1)/2)),EDATE(IF(ISODD(A811),Schedule!fpdate,Schedule!fpdate-15),A811/2))))),IF(A811=1,Schedule!fpdate,EDATE(Schedule!fpdate,Schedule!months_per_period*(A811-1)))))))</f>
        <v/>
      </c>
      <c r="C811" s="55" t="str">
        <f>IF(A811="","",IF(Schedule!roundOpt,IF(OR(A811=Schedule!nper,Schedule!payment&gt;ROUND((1+Schedule!rate)*H810,2)),ROUND((1+Schedule!rate)*H810,2),Schedule!payment),IF(OR(A811=Schedule!nper,Schedule!payment&gt;(1+Schedule!rate)*H810),(1+Schedule!rate)*H810,Schedule!payment)))</f>
        <v/>
      </c>
      <c r="D811" s="58"/>
      <c r="E811" s="57"/>
      <c r="F811" s="57" t="str">
        <f>IF(A811="","",IF(AND(A811=1,Schedule!pmtType=1),0,IF(Schedule!roundOpt,ROUND(Schedule!rate*H810,2),Schedule!rate*H810)))</f>
        <v/>
      </c>
      <c r="G811" s="57" t="str">
        <f t="shared" si="7"/>
        <v/>
      </c>
      <c r="H811" s="57" t="str">
        <f t="shared" si="8"/>
        <v/>
      </c>
    </row>
    <row r="812" ht="12.75" customHeight="1">
      <c r="A812" s="53" t="str">
        <f>IF(H811="","",IF(Schedule!roundOpt,IF(OR(A811&gt;=Schedule!nper,ROUND(H811,2)&lt;=0),"",A811+1),IF(OR(A811&gt;=Schedule!nper,H811&lt;=0),"",A811+1)))</f>
        <v/>
      </c>
      <c r="B812" s="54" t="str">
        <f>IF(A812="","",IF(Schedule!periods_per_year=26,IF(A812=1,Schedule!fpdate,B811+14),IF(Schedule!periods_per_year=52,IF(A812=1,Schedule!fpdate,B811+7),IF(Schedule!periods_per_year=24,IF(A812=1,Schedule!fpdate,IF(Schedule!fpdate=EOMONTH(Schedule!fpdate,0),IF(ISODD(A812),EOMONTH(EDATE(Schedule!fpdate,(A812-1)/2),0),EDATE(DATE(YEAR(Schedule!fpdate),MONTH(Schedule!fpdate)+1,15),(A812-1)/2)),IF(DAY(Schedule!fpdate)=15,IF(ISODD(A812),EDATE(Schedule!fpdate,(A812-1)/2),EOMONTH(EDATE(Schedule!fpdate,(A812-1)/2),0)),IF(DAY(Schedule!fpdate)&lt;=14,IF(ISODD(A812),EDATE(Schedule!fpdate,(A812-1)/2),EDATE(MIN(Schedule!fpdate+15,EOMONTH(Schedule!fpdate,0)),(A812-1)/2)),EDATE(IF(ISODD(A812),Schedule!fpdate,Schedule!fpdate-15),A812/2))))),IF(A812=1,Schedule!fpdate,EDATE(Schedule!fpdate,Schedule!months_per_period*(A812-1)))))))</f>
        <v/>
      </c>
      <c r="C812" s="55" t="str">
        <f>IF(A812="","",IF(Schedule!roundOpt,IF(OR(A812=Schedule!nper,Schedule!payment&gt;ROUND((1+Schedule!rate)*H811,2)),ROUND((1+Schedule!rate)*H811,2),Schedule!payment),IF(OR(A812=Schedule!nper,Schedule!payment&gt;(1+Schedule!rate)*H811),(1+Schedule!rate)*H811,Schedule!payment)))</f>
        <v/>
      </c>
      <c r="D812" s="58"/>
      <c r="E812" s="57"/>
      <c r="F812" s="57" t="str">
        <f>IF(A812="","",IF(AND(A812=1,Schedule!pmtType=1),0,IF(Schedule!roundOpt,ROUND(Schedule!rate*H811,2),Schedule!rate*H811)))</f>
        <v/>
      </c>
      <c r="G812" s="57" t="str">
        <f t="shared" si="7"/>
        <v/>
      </c>
      <c r="H812" s="57" t="str">
        <f t="shared" si="8"/>
        <v/>
      </c>
    </row>
    <row r="813" ht="12.75" customHeight="1">
      <c r="A813" s="53" t="str">
        <f>IF(H812="","",IF(Schedule!roundOpt,IF(OR(A812&gt;=Schedule!nper,ROUND(H812,2)&lt;=0),"",A812+1),IF(OR(A812&gt;=Schedule!nper,H812&lt;=0),"",A812+1)))</f>
        <v/>
      </c>
      <c r="B813" s="54" t="str">
        <f>IF(A813="","",IF(Schedule!periods_per_year=26,IF(A813=1,Schedule!fpdate,B812+14),IF(Schedule!periods_per_year=52,IF(A813=1,Schedule!fpdate,B812+7),IF(Schedule!periods_per_year=24,IF(A813=1,Schedule!fpdate,IF(Schedule!fpdate=EOMONTH(Schedule!fpdate,0),IF(ISODD(A813),EOMONTH(EDATE(Schedule!fpdate,(A813-1)/2),0),EDATE(DATE(YEAR(Schedule!fpdate),MONTH(Schedule!fpdate)+1,15),(A813-1)/2)),IF(DAY(Schedule!fpdate)=15,IF(ISODD(A813),EDATE(Schedule!fpdate,(A813-1)/2),EOMONTH(EDATE(Schedule!fpdate,(A813-1)/2),0)),IF(DAY(Schedule!fpdate)&lt;=14,IF(ISODD(A813),EDATE(Schedule!fpdate,(A813-1)/2),EDATE(MIN(Schedule!fpdate+15,EOMONTH(Schedule!fpdate,0)),(A813-1)/2)),EDATE(IF(ISODD(A813),Schedule!fpdate,Schedule!fpdate-15),A813/2))))),IF(A813=1,Schedule!fpdate,EDATE(Schedule!fpdate,Schedule!months_per_period*(A813-1)))))))</f>
        <v/>
      </c>
      <c r="C813" s="55" t="str">
        <f>IF(A813="","",IF(Schedule!roundOpt,IF(OR(A813=Schedule!nper,Schedule!payment&gt;ROUND((1+Schedule!rate)*H812,2)),ROUND((1+Schedule!rate)*H812,2),Schedule!payment),IF(OR(A813=Schedule!nper,Schedule!payment&gt;(1+Schedule!rate)*H812),(1+Schedule!rate)*H812,Schedule!payment)))</f>
        <v/>
      </c>
      <c r="D813" s="58"/>
      <c r="E813" s="57"/>
      <c r="F813" s="57" t="str">
        <f>IF(A813="","",IF(AND(A813=1,Schedule!pmtType=1),0,IF(Schedule!roundOpt,ROUND(Schedule!rate*H812,2),Schedule!rate*H812)))</f>
        <v/>
      </c>
      <c r="G813" s="57" t="str">
        <f t="shared" si="7"/>
        <v/>
      </c>
      <c r="H813" s="57" t="str">
        <f t="shared" si="8"/>
        <v/>
      </c>
    </row>
    <row r="814" ht="12.75" customHeight="1">
      <c r="A814" s="53" t="str">
        <f>IF(H813="","",IF(Schedule!roundOpt,IF(OR(A813&gt;=Schedule!nper,ROUND(H813,2)&lt;=0),"",A813+1),IF(OR(A813&gt;=Schedule!nper,H813&lt;=0),"",A813+1)))</f>
        <v/>
      </c>
      <c r="B814" s="54" t="str">
        <f>IF(A814="","",IF(Schedule!periods_per_year=26,IF(A814=1,Schedule!fpdate,B813+14),IF(Schedule!periods_per_year=52,IF(A814=1,Schedule!fpdate,B813+7),IF(Schedule!periods_per_year=24,IF(A814=1,Schedule!fpdate,IF(Schedule!fpdate=EOMONTH(Schedule!fpdate,0),IF(ISODD(A814),EOMONTH(EDATE(Schedule!fpdate,(A814-1)/2),0),EDATE(DATE(YEAR(Schedule!fpdate),MONTH(Schedule!fpdate)+1,15),(A814-1)/2)),IF(DAY(Schedule!fpdate)=15,IF(ISODD(A814),EDATE(Schedule!fpdate,(A814-1)/2),EOMONTH(EDATE(Schedule!fpdate,(A814-1)/2),0)),IF(DAY(Schedule!fpdate)&lt;=14,IF(ISODD(A814),EDATE(Schedule!fpdate,(A814-1)/2),EDATE(MIN(Schedule!fpdate+15,EOMONTH(Schedule!fpdate,0)),(A814-1)/2)),EDATE(IF(ISODD(A814),Schedule!fpdate,Schedule!fpdate-15),A814/2))))),IF(A814=1,Schedule!fpdate,EDATE(Schedule!fpdate,Schedule!months_per_period*(A814-1)))))))</f>
        <v/>
      </c>
      <c r="C814" s="55" t="str">
        <f>IF(A814="","",IF(Schedule!roundOpt,IF(OR(A814=Schedule!nper,Schedule!payment&gt;ROUND((1+Schedule!rate)*H813,2)),ROUND((1+Schedule!rate)*H813,2),Schedule!payment),IF(OR(A814=Schedule!nper,Schedule!payment&gt;(1+Schedule!rate)*H813),(1+Schedule!rate)*H813,Schedule!payment)))</f>
        <v/>
      </c>
      <c r="D814" s="58"/>
      <c r="E814" s="57"/>
      <c r="F814" s="57" t="str">
        <f>IF(A814="","",IF(AND(A814=1,Schedule!pmtType=1),0,IF(Schedule!roundOpt,ROUND(Schedule!rate*H813,2),Schedule!rate*H813)))</f>
        <v/>
      </c>
      <c r="G814" s="57" t="str">
        <f t="shared" si="7"/>
        <v/>
      </c>
      <c r="H814" s="57" t="str">
        <f t="shared" si="8"/>
        <v/>
      </c>
    </row>
    <row r="815" ht="12.75" customHeight="1">
      <c r="A815" s="53" t="str">
        <f>IF(H814="","",IF(Schedule!roundOpt,IF(OR(A814&gt;=Schedule!nper,ROUND(H814,2)&lt;=0),"",A814+1),IF(OR(A814&gt;=Schedule!nper,H814&lt;=0),"",A814+1)))</f>
        <v/>
      </c>
      <c r="B815" s="54" t="str">
        <f>IF(A815="","",IF(Schedule!periods_per_year=26,IF(A815=1,Schedule!fpdate,B814+14),IF(Schedule!periods_per_year=52,IF(A815=1,Schedule!fpdate,B814+7),IF(Schedule!periods_per_year=24,IF(A815=1,Schedule!fpdate,IF(Schedule!fpdate=EOMONTH(Schedule!fpdate,0),IF(ISODD(A815),EOMONTH(EDATE(Schedule!fpdate,(A815-1)/2),0),EDATE(DATE(YEAR(Schedule!fpdate),MONTH(Schedule!fpdate)+1,15),(A815-1)/2)),IF(DAY(Schedule!fpdate)=15,IF(ISODD(A815),EDATE(Schedule!fpdate,(A815-1)/2),EOMONTH(EDATE(Schedule!fpdate,(A815-1)/2),0)),IF(DAY(Schedule!fpdate)&lt;=14,IF(ISODD(A815),EDATE(Schedule!fpdate,(A815-1)/2),EDATE(MIN(Schedule!fpdate+15,EOMONTH(Schedule!fpdate,0)),(A815-1)/2)),EDATE(IF(ISODD(A815),Schedule!fpdate,Schedule!fpdate-15),A815/2))))),IF(A815=1,Schedule!fpdate,EDATE(Schedule!fpdate,Schedule!months_per_period*(A815-1)))))))</f>
        <v/>
      </c>
      <c r="C815" s="55" t="str">
        <f>IF(A815="","",IF(Schedule!roundOpt,IF(OR(A815=Schedule!nper,Schedule!payment&gt;ROUND((1+Schedule!rate)*H814,2)),ROUND((1+Schedule!rate)*H814,2),Schedule!payment),IF(OR(A815=Schedule!nper,Schedule!payment&gt;(1+Schedule!rate)*H814),(1+Schedule!rate)*H814,Schedule!payment)))</f>
        <v/>
      </c>
      <c r="D815" s="58"/>
      <c r="E815" s="57"/>
      <c r="F815" s="57" t="str">
        <f>IF(A815="","",IF(AND(A815=1,Schedule!pmtType=1),0,IF(Schedule!roundOpt,ROUND(Schedule!rate*H814,2),Schedule!rate*H814)))</f>
        <v/>
      </c>
      <c r="G815" s="57" t="str">
        <f t="shared" si="7"/>
        <v/>
      </c>
      <c r="H815" s="57" t="str">
        <f t="shared" si="8"/>
        <v/>
      </c>
    </row>
    <row r="816" ht="12.75" customHeight="1">
      <c r="A816" s="53" t="str">
        <f>IF(H815="","",IF(Schedule!roundOpt,IF(OR(A815&gt;=Schedule!nper,ROUND(H815,2)&lt;=0),"",A815+1),IF(OR(A815&gt;=Schedule!nper,H815&lt;=0),"",A815+1)))</f>
        <v/>
      </c>
      <c r="B816" s="54" t="str">
        <f>IF(A816="","",IF(Schedule!periods_per_year=26,IF(A816=1,Schedule!fpdate,B815+14),IF(Schedule!periods_per_year=52,IF(A816=1,Schedule!fpdate,B815+7),IF(Schedule!periods_per_year=24,IF(A816=1,Schedule!fpdate,IF(Schedule!fpdate=EOMONTH(Schedule!fpdate,0),IF(ISODD(A816),EOMONTH(EDATE(Schedule!fpdate,(A816-1)/2),0),EDATE(DATE(YEAR(Schedule!fpdate),MONTH(Schedule!fpdate)+1,15),(A816-1)/2)),IF(DAY(Schedule!fpdate)=15,IF(ISODD(A816),EDATE(Schedule!fpdate,(A816-1)/2),EOMONTH(EDATE(Schedule!fpdate,(A816-1)/2),0)),IF(DAY(Schedule!fpdate)&lt;=14,IF(ISODD(A816),EDATE(Schedule!fpdate,(A816-1)/2),EDATE(MIN(Schedule!fpdate+15,EOMONTH(Schedule!fpdate,0)),(A816-1)/2)),EDATE(IF(ISODD(A816),Schedule!fpdate,Schedule!fpdate-15),A816/2))))),IF(A816=1,Schedule!fpdate,EDATE(Schedule!fpdate,Schedule!months_per_period*(A816-1)))))))</f>
        <v/>
      </c>
      <c r="C816" s="55" t="str">
        <f>IF(A816="","",IF(Schedule!roundOpt,IF(OR(A816=Schedule!nper,Schedule!payment&gt;ROUND((1+Schedule!rate)*H815,2)),ROUND((1+Schedule!rate)*H815,2),Schedule!payment),IF(OR(A816=Schedule!nper,Schedule!payment&gt;(1+Schedule!rate)*H815),(1+Schedule!rate)*H815,Schedule!payment)))</f>
        <v/>
      </c>
      <c r="D816" s="58"/>
      <c r="E816" s="57"/>
      <c r="F816" s="57" t="str">
        <f>IF(A816="","",IF(AND(A816=1,Schedule!pmtType=1),0,IF(Schedule!roundOpt,ROUND(Schedule!rate*H815,2),Schedule!rate*H815)))</f>
        <v/>
      </c>
      <c r="G816" s="57" t="str">
        <f t="shared" si="7"/>
        <v/>
      </c>
      <c r="H816" s="57" t="str">
        <f t="shared" si="8"/>
        <v/>
      </c>
    </row>
    <row r="817" ht="12.75" customHeight="1">
      <c r="A817" s="53" t="str">
        <f>IF(H816="","",IF(Schedule!roundOpt,IF(OR(A816&gt;=Schedule!nper,ROUND(H816,2)&lt;=0),"",A816+1),IF(OR(A816&gt;=Schedule!nper,H816&lt;=0),"",A816+1)))</f>
        <v/>
      </c>
      <c r="B817" s="54" t="str">
        <f>IF(A817="","",IF(Schedule!periods_per_year=26,IF(A817=1,Schedule!fpdate,B816+14),IF(Schedule!periods_per_year=52,IF(A817=1,Schedule!fpdate,B816+7),IF(Schedule!periods_per_year=24,IF(A817=1,Schedule!fpdate,IF(Schedule!fpdate=EOMONTH(Schedule!fpdate,0),IF(ISODD(A817),EOMONTH(EDATE(Schedule!fpdate,(A817-1)/2),0),EDATE(DATE(YEAR(Schedule!fpdate),MONTH(Schedule!fpdate)+1,15),(A817-1)/2)),IF(DAY(Schedule!fpdate)=15,IF(ISODD(A817),EDATE(Schedule!fpdate,(A817-1)/2),EOMONTH(EDATE(Schedule!fpdate,(A817-1)/2),0)),IF(DAY(Schedule!fpdate)&lt;=14,IF(ISODD(A817),EDATE(Schedule!fpdate,(A817-1)/2),EDATE(MIN(Schedule!fpdate+15,EOMONTH(Schedule!fpdate,0)),(A817-1)/2)),EDATE(IF(ISODD(A817),Schedule!fpdate,Schedule!fpdate-15),A817/2))))),IF(A817=1,Schedule!fpdate,EDATE(Schedule!fpdate,Schedule!months_per_period*(A817-1)))))))</f>
        <v/>
      </c>
      <c r="C817" s="55" t="str">
        <f>IF(A817="","",IF(Schedule!roundOpt,IF(OR(A817=Schedule!nper,Schedule!payment&gt;ROUND((1+Schedule!rate)*H816,2)),ROUND((1+Schedule!rate)*H816,2),Schedule!payment),IF(OR(A817=Schedule!nper,Schedule!payment&gt;(1+Schedule!rate)*H816),(1+Schedule!rate)*H816,Schedule!payment)))</f>
        <v/>
      </c>
      <c r="D817" s="58"/>
      <c r="E817" s="57"/>
      <c r="F817" s="57" t="str">
        <f>IF(A817="","",IF(AND(A817=1,Schedule!pmtType=1),0,IF(Schedule!roundOpt,ROUND(Schedule!rate*H816,2),Schedule!rate*H816)))</f>
        <v/>
      </c>
      <c r="G817" s="57" t="str">
        <f t="shared" si="7"/>
        <v/>
      </c>
      <c r="H817" s="57" t="str">
        <f t="shared" si="8"/>
        <v/>
      </c>
    </row>
    <row r="818" ht="12.75" customHeight="1">
      <c r="A818" s="53" t="str">
        <f>IF(H817="","",IF(Schedule!roundOpt,IF(OR(A817&gt;=Schedule!nper,ROUND(H817,2)&lt;=0),"",A817+1),IF(OR(A817&gt;=Schedule!nper,H817&lt;=0),"",A817+1)))</f>
        <v/>
      </c>
      <c r="B818" s="54" t="str">
        <f>IF(A818="","",IF(Schedule!periods_per_year=26,IF(A818=1,Schedule!fpdate,B817+14),IF(Schedule!periods_per_year=52,IF(A818=1,Schedule!fpdate,B817+7),IF(Schedule!periods_per_year=24,IF(A818=1,Schedule!fpdate,IF(Schedule!fpdate=EOMONTH(Schedule!fpdate,0),IF(ISODD(A818),EOMONTH(EDATE(Schedule!fpdate,(A818-1)/2),0),EDATE(DATE(YEAR(Schedule!fpdate),MONTH(Schedule!fpdate)+1,15),(A818-1)/2)),IF(DAY(Schedule!fpdate)=15,IF(ISODD(A818),EDATE(Schedule!fpdate,(A818-1)/2),EOMONTH(EDATE(Schedule!fpdate,(A818-1)/2),0)),IF(DAY(Schedule!fpdate)&lt;=14,IF(ISODD(A818),EDATE(Schedule!fpdate,(A818-1)/2),EDATE(MIN(Schedule!fpdate+15,EOMONTH(Schedule!fpdate,0)),(A818-1)/2)),EDATE(IF(ISODD(A818),Schedule!fpdate,Schedule!fpdate-15),A818/2))))),IF(A818=1,Schedule!fpdate,EDATE(Schedule!fpdate,Schedule!months_per_period*(A818-1)))))))</f>
        <v/>
      </c>
      <c r="C818" s="55" t="str">
        <f>IF(A818="","",IF(Schedule!roundOpt,IF(OR(A818=Schedule!nper,Schedule!payment&gt;ROUND((1+Schedule!rate)*H817,2)),ROUND((1+Schedule!rate)*H817,2),Schedule!payment),IF(OR(A818=Schedule!nper,Schedule!payment&gt;(1+Schedule!rate)*H817),(1+Schedule!rate)*H817,Schedule!payment)))</f>
        <v/>
      </c>
      <c r="D818" s="58"/>
      <c r="E818" s="57"/>
      <c r="F818" s="57" t="str">
        <f>IF(A818="","",IF(AND(A818=1,Schedule!pmtType=1),0,IF(Schedule!roundOpt,ROUND(Schedule!rate*H817,2),Schedule!rate*H817)))</f>
        <v/>
      </c>
      <c r="G818" s="57" t="str">
        <f t="shared" si="7"/>
        <v/>
      </c>
      <c r="H818" s="57" t="str">
        <f t="shared" si="8"/>
        <v/>
      </c>
    </row>
    <row r="819" ht="12.75" customHeight="1">
      <c r="A819" s="53" t="str">
        <f>IF(H818="","",IF(Schedule!roundOpt,IF(OR(A818&gt;=Schedule!nper,ROUND(H818,2)&lt;=0),"",A818+1),IF(OR(A818&gt;=Schedule!nper,H818&lt;=0),"",A818+1)))</f>
        <v/>
      </c>
      <c r="B819" s="54" t="str">
        <f>IF(A819="","",IF(Schedule!periods_per_year=26,IF(A819=1,Schedule!fpdate,B818+14),IF(Schedule!periods_per_year=52,IF(A819=1,Schedule!fpdate,B818+7),IF(Schedule!periods_per_year=24,IF(A819=1,Schedule!fpdate,IF(Schedule!fpdate=EOMONTH(Schedule!fpdate,0),IF(ISODD(A819),EOMONTH(EDATE(Schedule!fpdate,(A819-1)/2),0),EDATE(DATE(YEAR(Schedule!fpdate),MONTH(Schedule!fpdate)+1,15),(A819-1)/2)),IF(DAY(Schedule!fpdate)=15,IF(ISODD(A819),EDATE(Schedule!fpdate,(A819-1)/2),EOMONTH(EDATE(Schedule!fpdate,(A819-1)/2),0)),IF(DAY(Schedule!fpdate)&lt;=14,IF(ISODD(A819),EDATE(Schedule!fpdate,(A819-1)/2),EDATE(MIN(Schedule!fpdate+15,EOMONTH(Schedule!fpdate,0)),(A819-1)/2)),EDATE(IF(ISODD(A819),Schedule!fpdate,Schedule!fpdate-15),A819/2))))),IF(A819=1,Schedule!fpdate,EDATE(Schedule!fpdate,Schedule!months_per_period*(A819-1)))))))</f>
        <v/>
      </c>
      <c r="C819" s="55" t="str">
        <f>IF(A819="","",IF(Schedule!roundOpt,IF(OR(A819=Schedule!nper,Schedule!payment&gt;ROUND((1+Schedule!rate)*H818,2)),ROUND((1+Schedule!rate)*H818,2),Schedule!payment),IF(OR(A819=Schedule!nper,Schedule!payment&gt;(1+Schedule!rate)*H818),(1+Schedule!rate)*H818,Schedule!payment)))</f>
        <v/>
      </c>
      <c r="D819" s="58"/>
      <c r="E819" s="57"/>
      <c r="F819" s="57" t="str">
        <f>IF(A819="","",IF(AND(A819=1,Schedule!pmtType=1),0,IF(Schedule!roundOpt,ROUND(Schedule!rate*H818,2),Schedule!rate*H818)))</f>
        <v/>
      </c>
      <c r="G819" s="57" t="str">
        <f t="shared" si="7"/>
        <v/>
      </c>
      <c r="H819" s="57" t="str">
        <f t="shared" si="8"/>
        <v/>
      </c>
    </row>
    <row r="820" ht="12.75" customHeight="1">
      <c r="A820" s="53" t="str">
        <f>IF(H819="","",IF(Schedule!roundOpt,IF(OR(A819&gt;=Schedule!nper,ROUND(H819,2)&lt;=0),"",A819+1),IF(OR(A819&gt;=Schedule!nper,H819&lt;=0),"",A819+1)))</f>
        <v/>
      </c>
      <c r="B820" s="54" t="str">
        <f>IF(A820="","",IF(Schedule!periods_per_year=26,IF(A820=1,Schedule!fpdate,B819+14),IF(Schedule!periods_per_year=52,IF(A820=1,Schedule!fpdate,B819+7),IF(Schedule!periods_per_year=24,IF(A820=1,Schedule!fpdate,IF(Schedule!fpdate=EOMONTH(Schedule!fpdate,0),IF(ISODD(A820),EOMONTH(EDATE(Schedule!fpdate,(A820-1)/2),0),EDATE(DATE(YEAR(Schedule!fpdate),MONTH(Schedule!fpdate)+1,15),(A820-1)/2)),IF(DAY(Schedule!fpdate)=15,IF(ISODD(A820),EDATE(Schedule!fpdate,(A820-1)/2),EOMONTH(EDATE(Schedule!fpdate,(A820-1)/2),0)),IF(DAY(Schedule!fpdate)&lt;=14,IF(ISODD(A820),EDATE(Schedule!fpdate,(A820-1)/2),EDATE(MIN(Schedule!fpdate+15,EOMONTH(Schedule!fpdate,0)),(A820-1)/2)),EDATE(IF(ISODD(A820),Schedule!fpdate,Schedule!fpdate-15),A820/2))))),IF(A820=1,Schedule!fpdate,EDATE(Schedule!fpdate,Schedule!months_per_period*(A820-1)))))))</f>
        <v/>
      </c>
      <c r="C820" s="55" t="str">
        <f>IF(A820="","",IF(Schedule!roundOpt,IF(OR(A820=Schedule!nper,Schedule!payment&gt;ROUND((1+Schedule!rate)*H819,2)),ROUND((1+Schedule!rate)*H819,2),Schedule!payment),IF(OR(A820=Schedule!nper,Schedule!payment&gt;(1+Schedule!rate)*H819),(1+Schedule!rate)*H819,Schedule!payment)))</f>
        <v/>
      </c>
      <c r="D820" s="58"/>
      <c r="E820" s="57"/>
      <c r="F820" s="57" t="str">
        <f>IF(A820="","",IF(AND(A820=1,Schedule!pmtType=1),0,IF(Schedule!roundOpt,ROUND(Schedule!rate*H819,2),Schedule!rate*H819)))</f>
        <v/>
      </c>
      <c r="G820" s="57" t="str">
        <f t="shared" si="7"/>
        <v/>
      </c>
      <c r="H820" s="57" t="str">
        <f t="shared" si="8"/>
        <v/>
      </c>
    </row>
    <row r="821" ht="12.75" customHeight="1">
      <c r="A821" s="53" t="str">
        <f>IF(H820="","",IF(Schedule!roundOpt,IF(OR(A820&gt;=Schedule!nper,ROUND(H820,2)&lt;=0),"",A820+1),IF(OR(A820&gt;=Schedule!nper,H820&lt;=0),"",A820+1)))</f>
        <v/>
      </c>
      <c r="B821" s="54" t="str">
        <f>IF(A821="","",IF(Schedule!periods_per_year=26,IF(A821=1,Schedule!fpdate,B820+14),IF(Schedule!periods_per_year=52,IF(A821=1,Schedule!fpdate,B820+7),IF(Schedule!periods_per_year=24,IF(A821=1,Schedule!fpdate,IF(Schedule!fpdate=EOMONTH(Schedule!fpdate,0),IF(ISODD(A821),EOMONTH(EDATE(Schedule!fpdate,(A821-1)/2),0),EDATE(DATE(YEAR(Schedule!fpdate),MONTH(Schedule!fpdate)+1,15),(A821-1)/2)),IF(DAY(Schedule!fpdate)=15,IF(ISODD(A821),EDATE(Schedule!fpdate,(A821-1)/2),EOMONTH(EDATE(Schedule!fpdate,(A821-1)/2),0)),IF(DAY(Schedule!fpdate)&lt;=14,IF(ISODD(A821),EDATE(Schedule!fpdate,(A821-1)/2),EDATE(MIN(Schedule!fpdate+15,EOMONTH(Schedule!fpdate,0)),(A821-1)/2)),EDATE(IF(ISODD(A821),Schedule!fpdate,Schedule!fpdate-15),A821/2))))),IF(A821=1,Schedule!fpdate,EDATE(Schedule!fpdate,Schedule!months_per_period*(A821-1)))))))</f>
        <v/>
      </c>
      <c r="C821" s="55" t="str">
        <f>IF(A821="","",IF(Schedule!roundOpt,IF(OR(A821=Schedule!nper,Schedule!payment&gt;ROUND((1+Schedule!rate)*H820,2)),ROUND((1+Schedule!rate)*H820,2),Schedule!payment),IF(OR(A821=Schedule!nper,Schedule!payment&gt;(1+Schedule!rate)*H820),(1+Schedule!rate)*H820,Schedule!payment)))</f>
        <v/>
      </c>
      <c r="D821" s="58"/>
      <c r="E821" s="57"/>
      <c r="F821" s="57" t="str">
        <f>IF(A821="","",IF(AND(A821=1,Schedule!pmtType=1),0,IF(Schedule!roundOpt,ROUND(Schedule!rate*H820,2),Schedule!rate*H820)))</f>
        <v/>
      </c>
      <c r="G821" s="57" t="str">
        <f t="shared" si="7"/>
        <v/>
      </c>
      <c r="H821" s="57" t="str">
        <f t="shared" si="8"/>
        <v/>
      </c>
    </row>
    <row r="822" ht="12.75" customHeight="1">
      <c r="A822" s="53" t="str">
        <f>IF(H821="","",IF(Schedule!roundOpt,IF(OR(A821&gt;=Schedule!nper,ROUND(H821,2)&lt;=0),"",A821+1),IF(OR(A821&gt;=Schedule!nper,H821&lt;=0),"",A821+1)))</f>
        <v/>
      </c>
      <c r="B822" s="54" t="str">
        <f>IF(A822="","",IF(Schedule!periods_per_year=26,IF(A822=1,Schedule!fpdate,B821+14),IF(Schedule!periods_per_year=52,IF(A822=1,Schedule!fpdate,B821+7),IF(Schedule!periods_per_year=24,IF(A822=1,Schedule!fpdate,IF(Schedule!fpdate=EOMONTH(Schedule!fpdate,0),IF(ISODD(A822),EOMONTH(EDATE(Schedule!fpdate,(A822-1)/2),0),EDATE(DATE(YEAR(Schedule!fpdate),MONTH(Schedule!fpdate)+1,15),(A822-1)/2)),IF(DAY(Schedule!fpdate)=15,IF(ISODD(A822),EDATE(Schedule!fpdate,(A822-1)/2),EOMONTH(EDATE(Schedule!fpdate,(A822-1)/2),0)),IF(DAY(Schedule!fpdate)&lt;=14,IF(ISODD(A822),EDATE(Schedule!fpdate,(A822-1)/2),EDATE(MIN(Schedule!fpdate+15,EOMONTH(Schedule!fpdate,0)),(A822-1)/2)),EDATE(IF(ISODD(A822),Schedule!fpdate,Schedule!fpdate-15),A822/2))))),IF(A822=1,Schedule!fpdate,EDATE(Schedule!fpdate,Schedule!months_per_period*(A822-1)))))))</f>
        <v/>
      </c>
      <c r="C822" s="55" t="str">
        <f>IF(A822="","",IF(Schedule!roundOpt,IF(OR(A822=Schedule!nper,Schedule!payment&gt;ROUND((1+Schedule!rate)*H821,2)),ROUND((1+Schedule!rate)*H821,2),Schedule!payment),IF(OR(A822=Schedule!nper,Schedule!payment&gt;(1+Schedule!rate)*H821),(1+Schedule!rate)*H821,Schedule!payment)))</f>
        <v/>
      </c>
      <c r="D822" s="58"/>
      <c r="E822" s="57"/>
      <c r="F822" s="57" t="str">
        <f>IF(A822="","",IF(AND(A822=1,Schedule!pmtType=1),0,IF(Schedule!roundOpt,ROUND(Schedule!rate*H821,2),Schedule!rate*H821)))</f>
        <v/>
      </c>
      <c r="G822" s="57" t="str">
        <f t="shared" si="7"/>
        <v/>
      </c>
      <c r="H822" s="57" t="str">
        <f t="shared" si="8"/>
        <v/>
      </c>
    </row>
    <row r="823" ht="12.75" customHeight="1">
      <c r="A823" s="53" t="str">
        <f>IF(H822="","",IF(Schedule!roundOpt,IF(OR(A822&gt;=Schedule!nper,ROUND(H822,2)&lt;=0),"",A822+1),IF(OR(A822&gt;=Schedule!nper,H822&lt;=0),"",A822+1)))</f>
        <v/>
      </c>
      <c r="B823" s="54" t="str">
        <f>IF(A823="","",IF(Schedule!periods_per_year=26,IF(A823=1,Schedule!fpdate,B822+14),IF(Schedule!periods_per_year=52,IF(A823=1,Schedule!fpdate,B822+7),IF(Schedule!periods_per_year=24,IF(A823=1,Schedule!fpdate,IF(Schedule!fpdate=EOMONTH(Schedule!fpdate,0),IF(ISODD(A823),EOMONTH(EDATE(Schedule!fpdate,(A823-1)/2),0),EDATE(DATE(YEAR(Schedule!fpdate),MONTH(Schedule!fpdate)+1,15),(A823-1)/2)),IF(DAY(Schedule!fpdate)=15,IF(ISODD(A823),EDATE(Schedule!fpdate,(A823-1)/2),EOMONTH(EDATE(Schedule!fpdate,(A823-1)/2),0)),IF(DAY(Schedule!fpdate)&lt;=14,IF(ISODD(A823),EDATE(Schedule!fpdate,(A823-1)/2),EDATE(MIN(Schedule!fpdate+15,EOMONTH(Schedule!fpdate,0)),(A823-1)/2)),EDATE(IF(ISODD(A823),Schedule!fpdate,Schedule!fpdate-15),A823/2))))),IF(A823=1,Schedule!fpdate,EDATE(Schedule!fpdate,Schedule!months_per_period*(A823-1)))))))</f>
        <v/>
      </c>
      <c r="C823" s="55" t="str">
        <f>IF(A823="","",IF(Schedule!roundOpt,IF(OR(A823=Schedule!nper,Schedule!payment&gt;ROUND((1+Schedule!rate)*H822,2)),ROUND((1+Schedule!rate)*H822,2),Schedule!payment),IF(OR(A823=Schedule!nper,Schedule!payment&gt;(1+Schedule!rate)*H822),(1+Schedule!rate)*H822,Schedule!payment)))</f>
        <v/>
      </c>
      <c r="D823" s="58"/>
      <c r="E823" s="57"/>
      <c r="F823" s="57" t="str">
        <f>IF(A823="","",IF(AND(A823=1,Schedule!pmtType=1),0,IF(Schedule!roundOpt,ROUND(Schedule!rate*H822,2),Schedule!rate*H822)))</f>
        <v/>
      </c>
      <c r="G823" s="57" t="str">
        <f t="shared" si="7"/>
        <v/>
      </c>
      <c r="H823" s="57" t="str">
        <f t="shared" si="8"/>
        <v/>
      </c>
    </row>
    <row r="824" ht="12.75" customHeight="1">
      <c r="A824" s="53" t="str">
        <f>IF(H823="","",IF(Schedule!roundOpt,IF(OR(A823&gt;=Schedule!nper,ROUND(H823,2)&lt;=0),"",A823+1),IF(OR(A823&gt;=Schedule!nper,H823&lt;=0),"",A823+1)))</f>
        <v/>
      </c>
      <c r="B824" s="54" t="str">
        <f>IF(A824="","",IF(Schedule!periods_per_year=26,IF(A824=1,Schedule!fpdate,B823+14),IF(Schedule!periods_per_year=52,IF(A824=1,Schedule!fpdate,B823+7),IF(Schedule!periods_per_year=24,IF(A824=1,Schedule!fpdate,IF(Schedule!fpdate=EOMONTH(Schedule!fpdate,0),IF(ISODD(A824),EOMONTH(EDATE(Schedule!fpdate,(A824-1)/2),0),EDATE(DATE(YEAR(Schedule!fpdate),MONTH(Schedule!fpdate)+1,15),(A824-1)/2)),IF(DAY(Schedule!fpdate)=15,IF(ISODD(A824),EDATE(Schedule!fpdate,(A824-1)/2),EOMONTH(EDATE(Schedule!fpdate,(A824-1)/2),0)),IF(DAY(Schedule!fpdate)&lt;=14,IF(ISODD(A824),EDATE(Schedule!fpdate,(A824-1)/2),EDATE(MIN(Schedule!fpdate+15,EOMONTH(Schedule!fpdate,0)),(A824-1)/2)),EDATE(IF(ISODD(A824),Schedule!fpdate,Schedule!fpdate-15),A824/2))))),IF(A824=1,Schedule!fpdate,EDATE(Schedule!fpdate,Schedule!months_per_period*(A824-1)))))))</f>
        <v/>
      </c>
      <c r="C824" s="55" t="str">
        <f>IF(A824="","",IF(Schedule!roundOpt,IF(OR(A824=Schedule!nper,Schedule!payment&gt;ROUND((1+Schedule!rate)*H823,2)),ROUND((1+Schedule!rate)*H823,2),Schedule!payment),IF(OR(A824=Schedule!nper,Schedule!payment&gt;(1+Schedule!rate)*H823),(1+Schedule!rate)*H823,Schedule!payment)))</f>
        <v/>
      </c>
      <c r="D824" s="58"/>
      <c r="E824" s="57"/>
      <c r="F824" s="57" t="str">
        <f>IF(A824="","",IF(AND(A824=1,Schedule!pmtType=1),0,IF(Schedule!roundOpt,ROUND(Schedule!rate*H823,2),Schedule!rate*H823)))</f>
        <v/>
      </c>
      <c r="G824" s="57" t="str">
        <f t="shared" si="7"/>
        <v/>
      </c>
      <c r="H824" s="57" t="str">
        <f t="shared" si="8"/>
        <v/>
      </c>
    </row>
    <row r="825" ht="12.75" customHeight="1">
      <c r="A825" s="53" t="str">
        <f>IF(H824="","",IF(Schedule!roundOpt,IF(OR(A824&gt;=Schedule!nper,ROUND(H824,2)&lt;=0),"",A824+1),IF(OR(A824&gt;=Schedule!nper,H824&lt;=0),"",A824+1)))</f>
        <v/>
      </c>
      <c r="B825" s="54" t="str">
        <f>IF(A825="","",IF(Schedule!periods_per_year=26,IF(A825=1,Schedule!fpdate,B824+14),IF(Schedule!periods_per_year=52,IF(A825=1,Schedule!fpdate,B824+7),IF(Schedule!periods_per_year=24,IF(A825=1,Schedule!fpdate,IF(Schedule!fpdate=EOMONTH(Schedule!fpdate,0),IF(ISODD(A825),EOMONTH(EDATE(Schedule!fpdate,(A825-1)/2),0),EDATE(DATE(YEAR(Schedule!fpdate),MONTH(Schedule!fpdate)+1,15),(A825-1)/2)),IF(DAY(Schedule!fpdate)=15,IF(ISODD(A825),EDATE(Schedule!fpdate,(A825-1)/2),EOMONTH(EDATE(Schedule!fpdate,(A825-1)/2),0)),IF(DAY(Schedule!fpdate)&lt;=14,IF(ISODD(A825),EDATE(Schedule!fpdate,(A825-1)/2),EDATE(MIN(Schedule!fpdate+15,EOMONTH(Schedule!fpdate,0)),(A825-1)/2)),EDATE(IF(ISODD(A825),Schedule!fpdate,Schedule!fpdate-15),A825/2))))),IF(A825=1,Schedule!fpdate,EDATE(Schedule!fpdate,Schedule!months_per_period*(A825-1)))))))</f>
        <v/>
      </c>
      <c r="C825" s="55" t="str">
        <f>IF(A825="","",IF(Schedule!roundOpt,IF(OR(A825=Schedule!nper,Schedule!payment&gt;ROUND((1+Schedule!rate)*H824,2)),ROUND((1+Schedule!rate)*H824,2),Schedule!payment),IF(OR(A825=Schedule!nper,Schedule!payment&gt;(1+Schedule!rate)*H824),(1+Schedule!rate)*H824,Schedule!payment)))</f>
        <v/>
      </c>
      <c r="D825" s="58"/>
      <c r="E825" s="57"/>
      <c r="F825" s="57" t="str">
        <f>IF(A825="","",IF(AND(A825=1,Schedule!pmtType=1),0,IF(Schedule!roundOpt,ROUND(Schedule!rate*H824,2),Schedule!rate*H824)))</f>
        <v/>
      </c>
      <c r="G825" s="57" t="str">
        <f t="shared" si="7"/>
        <v/>
      </c>
      <c r="H825" s="57" t="str">
        <f t="shared" si="8"/>
        <v/>
      </c>
    </row>
    <row r="826" ht="12.75" customHeight="1">
      <c r="A826" s="53" t="str">
        <f>IF(H825="","",IF(Schedule!roundOpt,IF(OR(A825&gt;=Schedule!nper,ROUND(H825,2)&lt;=0),"",A825+1),IF(OR(A825&gt;=Schedule!nper,H825&lt;=0),"",A825+1)))</f>
        <v/>
      </c>
      <c r="B826" s="54" t="str">
        <f>IF(A826="","",IF(Schedule!periods_per_year=26,IF(A826=1,Schedule!fpdate,B825+14),IF(Schedule!periods_per_year=52,IF(A826=1,Schedule!fpdate,B825+7),IF(Schedule!periods_per_year=24,IF(A826=1,Schedule!fpdate,IF(Schedule!fpdate=EOMONTH(Schedule!fpdate,0),IF(ISODD(A826),EOMONTH(EDATE(Schedule!fpdate,(A826-1)/2),0),EDATE(DATE(YEAR(Schedule!fpdate),MONTH(Schedule!fpdate)+1,15),(A826-1)/2)),IF(DAY(Schedule!fpdate)=15,IF(ISODD(A826),EDATE(Schedule!fpdate,(A826-1)/2),EOMONTH(EDATE(Schedule!fpdate,(A826-1)/2),0)),IF(DAY(Schedule!fpdate)&lt;=14,IF(ISODD(A826),EDATE(Schedule!fpdate,(A826-1)/2),EDATE(MIN(Schedule!fpdate+15,EOMONTH(Schedule!fpdate,0)),(A826-1)/2)),EDATE(IF(ISODD(A826),Schedule!fpdate,Schedule!fpdate-15),A826/2))))),IF(A826=1,Schedule!fpdate,EDATE(Schedule!fpdate,Schedule!months_per_period*(A826-1)))))))</f>
        <v/>
      </c>
      <c r="C826" s="55" t="str">
        <f>IF(A826="","",IF(Schedule!roundOpt,IF(OR(A826=Schedule!nper,Schedule!payment&gt;ROUND((1+Schedule!rate)*H825,2)),ROUND((1+Schedule!rate)*H825,2),Schedule!payment),IF(OR(A826=Schedule!nper,Schedule!payment&gt;(1+Schedule!rate)*H825),(1+Schedule!rate)*H825,Schedule!payment)))</f>
        <v/>
      </c>
      <c r="D826" s="58"/>
      <c r="E826" s="57"/>
      <c r="F826" s="57" t="str">
        <f>IF(A826="","",IF(AND(A826=1,Schedule!pmtType=1),0,IF(Schedule!roundOpt,ROUND(Schedule!rate*H825,2),Schedule!rate*H825)))</f>
        <v/>
      </c>
      <c r="G826" s="57" t="str">
        <f t="shared" si="7"/>
        <v/>
      </c>
      <c r="H826" s="57" t="str">
        <f t="shared" si="8"/>
        <v/>
      </c>
    </row>
    <row r="827" ht="12.75" customHeight="1">
      <c r="A827" s="53" t="str">
        <f>IF(H826="","",IF(Schedule!roundOpt,IF(OR(A826&gt;=Schedule!nper,ROUND(H826,2)&lt;=0),"",A826+1),IF(OR(A826&gt;=Schedule!nper,H826&lt;=0),"",A826+1)))</f>
        <v/>
      </c>
      <c r="B827" s="54" t="str">
        <f>IF(A827="","",IF(Schedule!periods_per_year=26,IF(A827=1,Schedule!fpdate,B826+14),IF(Schedule!periods_per_year=52,IF(A827=1,Schedule!fpdate,B826+7),IF(Schedule!periods_per_year=24,IF(A827=1,Schedule!fpdate,IF(Schedule!fpdate=EOMONTH(Schedule!fpdate,0),IF(ISODD(A827),EOMONTH(EDATE(Schedule!fpdate,(A827-1)/2),0),EDATE(DATE(YEAR(Schedule!fpdate),MONTH(Schedule!fpdate)+1,15),(A827-1)/2)),IF(DAY(Schedule!fpdate)=15,IF(ISODD(A827),EDATE(Schedule!fpdate,(A827-1)/2),EOMONTH(EDATE(Schedule!fpdate,(A827-1)/2),0)),IF(DAY(Schedule!fpdate)&lt;=14,IF(ISODD(A827),EDATE(Schedule!fpdate,(A827-1)/2),EDATE(MIN(Schedule!fpdate+15,EOMONTH(Schedule!fpdate,0)),(A827-1)/2)),EDATE(IF(ISODD(A827),Schedule!fpdate,Schedule!fpdate-15),A827/2))))),IF(A827=1,Schedule!fpdate,EDATE(Schedule!fpdate,Schedule!months_per_period*(A827-1)))))))</f>
        <v/>
      </c>
      <c r="C827" s="55" t="str">
        <f>IF(A827="","",IF(Schedule!roundOpt,IF(OR(A827=Schedule!nper,Schedule!payment&gt;ROUND((1+Schedule!rate)*H826,2)),ROUND((1+Schedule!rate)*H826,2),Schedule!payment),IF(OR(A827=Schedule!nper,Schedule!payment&gt;(1+Schedule!rate)*H826),(1+Schedule!rate)*H826,Schedule!payment)))</f>
        <v/>
      </c>
      <c r="D827" s="58"/>
      <c r="E827" s="57"/>
      <c r="F827" s="57" t="str">
        <f>IF(A827="","",IF(AND(A827=1,Schedule!pmtType=1),0,IF(Schedule!roundOpt,ROUND(Schedule!rate*H826,2),Schedule!rate*H826)))</f>
        <v/>
      </c>
      <c r="G827" s="57" t="str">
        <f t="shared" si="7"/>
        <v/>
      </c>
      <c r="H827" s="57" t="str">
        <f t="shared" si="8"/>
        <v/>
      </c>
    </row>
    <row r="828" ht="12.75" customHeight="1">
      <c r="A828" s="53" t="str">
        <f>IF(H827="","",IF(Schedule!roundOpt,IF(OR(A827&gt;=Schedule!nper,ROUND(H827,2)&lt;=0),"",A827+1),IF(OR(A827&gt;=Schedule!nper,H827&lt;=0),"",A827+1)))</f>
        <v/>
      </c>
      <c r="B828" s="54" t="str">
        <f>IF(A828="","",IF(Schedule!periods_per_year=26,IF(A828=1,Schedule!fpdate,B827+14),IF(Schedule!periods_per_year=52,IF(A828=1,Schedule!fpdate,B827+7),IF(Schedule!periods_per_year=24,IF(A828=1,Schedule!fpdate,IF(Schedule!fpdate=EOMONTH(Schedule!fpdate,0),IF(ISODD(A828),EOMONTH(EDATE(Schedule!fpdate,(A828-1)/2),0),EDATE(DATE(YEAR(Schedule!fpdate),MONTH(Schedule!fpdate)+1,15),(A828-1)/2)),IF(DAY(Schedule!fpdate)=15,IF(ISODD(A828),EDATE(Schedule!fpdate,(A828-1)/2),EOMONTH(EDATE(Schedule!fpdate,(A828-1)/2),0)),IF(DAY(Schedule!fpdate)&lt;=14,IF(ISODD(A828),EDATE(Schedule!fpdate,(A828-1)/2),EDATE(MIN(Schedule!fpdate+15,EOMONTH(Schedule!fpdate,0)),(A828-1)/2)),EDATE(IF(ISODD(A828),Schedule!fpdate,Schedule!fpdate-15),A828/2))))),IF(A828=1,Schedule!fpdate,EDATE(Schedule!fpdate,Schedule!months_per_period*(A828-1)))))))</f>
        <v/>
      </c>
      <c r="C828" s="55" t="str">
        <f>IF(A828="","",IF(Schedule!roundOpt,IF(OR(A828=Schedule!nper,Schedule!payment&gt;ROUND((1+Schedule!rate)*H827,2)),ROUND((1+Schedule!rate)*H827,2),Schedule!payment),IF(OR(A828=Schedule!nper,Schedule!payment&gt;(1+Schedule!rate)*H827),(1+Schedule!rate)*H827,Schedule!payment)))</f>
        <v/>
      </c>
      <c r="D828" s="58"/>
      <c r="E828" s="57"/>
      <c r="F828" s="57" t="str">
        <f>IF(A828="","",IF(AND(A828=1,Schedule!pmtType=1),0,IF(Schedule!roundOpt,ROUND(Schedule!rate*H827,2),Schedule!rate*H827)))</f>
        <v/>
      </c>
      <c r="G828" s="57" t="str">
        <f t="shared" si="7"/>
        <v/>
      </c>
      <c r="H828" s="57" t="str">
        <f t="shared" si="8"/>
        <v/>
      </c>
    </row>
    <row r="829" ht="12.75" customHeight="1">
      <c r="A829" s="53" t="str">
        <f>IF(H828="","",IF(Schedule!roundOpt,IF(OR(A828&gt;=Schedule!nper,ROUND(H828,2)&lt;=0),"",A828+1),IF(OR(A828&gt;=Schedule!nper,H828&lt;=0),"",A828+1)))</f>
        <v/>
      </c>
      <c r="B829" s="54" t="str">
        <f>IF(A829="","",IF(Schedule!periods_per_year=26,IF(A829=1,Schedule!fpdate,B828+14),IF(Schedule!periods_per_year=52,IF(A829=1,Schedule!fpdate,B828+7),IF(Schedule!periods_per_year=24,IF(A829=1,Schedule!fpdate,IF(Schedule!fpdate=EOMONTH(Schedule!fpdate,0),IF(ISODD(A829),EOMONTH(EDATE(Schedule!fpdate,(A829-1)/2),0),EDATE(DATE(YEAR(Schedule!fpdate),MONTH(Schedule!fpdate)+1,15),(A829-1)/2)),IF(DAY(Schedule!fpdate)=15,IF(ISODD(A829),EDATE(Schedule!fpdate,(A829-1)/2),EOMONTH(EDATE(Schedule!fpdate,(A829-1)/2),0)),IF(DAY(Schedule!fpdate)&lt;=14,IF(ISODD(A829),EDATE(Schedule!fpdate,(A829-1)/2),EDATE(MIN(Schedule!fpdate+15,EOMONTH(Schedule!fpdate,0)),(A829-1)/2)),EDATE(IF(ISODD(A829),Schedule!fpdate,Schedule!fpdate-15),A829/2))))),IF(A829=1,Schedule!fpdate,EDATE(Schedule!fpdate,Schedule!months_per_period*(A829-1)))))))</f>
        <v/>
      </c>
      <c r="C829" s="55" t="str">
        <f>IF(A829="","",IF(Schedule!roundOpt,IF(OR(A829=Schedule!nper,Schedule!payment&gt;ROUND((1+Schedule!rate)*H828,2)),ROUND((1+Schedule!rate)*H828,2),Schedule!payment),IF(OR(A829=Schedule!nper,Schedule!payment&gt;(1+Schedule!rate)*H828),(1+Schedule!rate)*H828,Schedule!payment)))</f>
        <v/>
      </c>
      <c r="D829" s="58"/>
      <c r="E829" s="57"/>
      <c r="F829" s="57" t="str">
        <f>IF(A829="","",IF(AND(A829=1,Schedule!pmtType=1),0,IF(Schedule!roundOpt,ROUND(Schedule!rate*H828,2),Schedule!rate*H828)))</f>
        <v/>
      </c>
      <c r="G829" s="57" t="str">
        <f t="shared" si="7"/>
        <v/>
      </c>
      <c r="H829" s="57" t="str">
        <f t="shared" si="8"/>
        <v/>
      </c>
    </row>
    <row r="830" ht="12.75" customHeight="1">
      <c r="A830" s="53" t="str">
        <f>IF(H829="","",IF(Schedule!roundOpt,IF(OR(A829&gt;=Schedule!nper,ROUND(H829,2)&lt;=0),"",A829+1),IF(OR(A829&gt;=Schedule!nper,H829&lt;=0),"",A829+1)))</f>
        <v/>
      </c>
      <c r="B830" s="54" t="str">
        <f>IF(A830="","",IF(Schedule!periods_per_year=26,IF(A830=1,Schedule!fpdate,B829+14),IF(Schedule!periods_per_year=52,IF(A830=1,Schedule!fpdate,B829+7),IF(Schedule!periods_per_year=24,IF(A830=1,Schedule!fpdate,IF(Schedule!fpdate=EOMONTH(Schedule!fpdate,0),IF(ISODD(A830),EOMONTH(EDATE(Schedule!fpdate,(A830-1)/2),0),EDATE(DATE(YEAR(Schedule!fpdate),MONTH(Schedule!fpdate)+1,15),(A830-1)/2)),IF(DAY(Schedule!fpdate)=15,IF(ISODD(A830),EDATE(Schedule!fpdate,(A830-1)/2),EOMONTH(EDATE(Schedule!fpdate,(A830-1)/2),0)),IF(DAY(Schedule!fpdate)&lt;=14,IF(ISODD(A830),EDATE(Schedule!fpdate,(A830-1)/2),EDATE(MIN(Schedule!fpdate+15,EOMONTH(Schedule!fpdate,0)),(A830-1)/2)),EDATE(IF(ISODD(A830),Schedule!fpdate,Schedule!fpdate-15),A830/2))))),IF(A830=1,Schedule!fpdate,EDATE(Schedule!fpdate,Schedule!months_per_period*(A830-1)))))))</f>
        <v/>
      </c>
      <c r="C830" s="55" t="str">
        <f>IF(A830="","",IF(Schedule!roundOpt,IF(OR(A830=Schedule!nper,Schedule!payment&gt;ROUND((1+Schedule!rate)*H829,2)),ROUND((1+Schedule!rate)*H829,2),Schedule!payment),IF(OR(A830=Schedule!nper,Schedule!payment&gt;(1+Schedule!rate)*H829),(1+Schedule!rate)*H829,Schedule!payment)))</f>
        <v/>
      </c>
      <c r="D830" s="58"/>
      <c r="E830" s="57"/>
      <c r="F830" s="57" t="str">
        <f>IF(A830="","",IF(AND(A830=1,Schedule!pmtType=1),0,IF(Schedule!roundOpt,ROUND(Schedule!rate*H829,2),Schedule!rate*H829)))</f>
        <v/>
      </c>
      <c r="G830" s="57" t="str">
        <f t="shared" si="7"/>
        <v/>
      </c>
      <c r="H830" s="57" t="str">
        <f t="shared" si="8"/>
        <v/>
      </c>
    </row>
    <row r="831" ht="12.75" customHeight="1">
      <c r="A831" s="53" t="str">
        <f>IF(H830="","",IF(Schedule!roundOpt,IF(OR(A830&gt;=Schedule!nper,ROUND(H830,2)&lt;=0),"",A830+1),IF(OR(A830&gt;=Schedule!nper,H830&lt;=0),"",A830+1)))</f>
        <v/>
      </c>
      <c r="B831" s="54" t="str">
        <f>IF(A831="","",IF(Schedule!periods_per_year=26,IF(A831=1,Schedule!fpdate,B830+14),IF(Schedule!periods_per_year=52,IF(A831=1,Schedule!fpdate,B830+7),IF(Schedule!periods_per_year=24,IF(A831=1,Schedule!fpdate,IF(Schedule!fpdate=EOMONTH(Schedule!fpdate,0),IF(ISODD(A831),EOMONTH(EDATE(Schedule!fpdate,(A831-1)/2),0),EDATE(DATE(YEAR(Schedule!fpdate),MONTH(Schedule!fpdate)+1,15),(A831-1)/2)),IF(DAY(Schedule!fpdate)=15,IF(ISODD(A831),EDATE(Schedule!fpdate,(A831-1)/2),EOMONTH(EDATE(Schedule!fpdate,(A831-1)/2),0)),IF(DAY(Schedule!fpdate)&lt;=14,IF(ISODD(A831),EDATE(Schedule!fpdate,(A831-1)/2),EDATE(MIN(Schedule!fpdate+15,EOMONTH(Schedule!fpdate,0)),(A831-1)/2)),EDATE(IF(ISODD(A831),Schedule!fpdate,Schedule!fpdate-15),A831/2))))),IF(A831=1,Schedule!fpdate,EDATE(Schedule!fpdate,Schedule!months_per_period*(A831-1)))))))</f>
        <v/>
      </c>
      <c r="C831" s="55" t="str">
        <f>IF(A831="","",IF(Schedule!roundOpt,IF(OR(A831=Schedule!nper,Schedule!payment&gt;ROUND((1+Schedule!rate)*H830,2)),ROUND((1+Schedule!rate)*H830,2),Schedule!payment),IF(OR(A831=Schedule!nper,Schedule!payment&gt;(1+Schedule!rate)*H830),(1+Schedule!rate)*H830,Schedule!payment)))</f>
        <v/>
      </c>
      <c r="D831" s="58"/>
      <c r="E831" s="57"/>
      <c r="F831" s="57" t="str">
        <f>IF(A831="","",IF(AND(A831=1,Schedule!pmtType=1),0,IF(Schedule!roundOpt,ROUND(Schedule!rate*H830,2),Schedule!rate*H830)))</f>
        <v/>
      </c>
      <c r="G831" s="57" t="str">
        <f t="shared" si="7"/>
        <v/>
      </c>
      <c r="H831" s="57" t="str">
        <f t="shared" si="8"/>
        <v/>
      </c>
    </row>
    <row r="832" ht="12.75" customHeight="1">
      <c r="A832" s="53" t="str">
        <f>IF(H831="","",IF(Schedule!roundOpt,IF(OR(A831&gt;=Schedule!nper,ROUND(H831,2)&lt;=0),"",A831+1),IF(OR(A831&gt;=Schedule!nper,H831&lt;=0),"",A831+1)))</f>
        <v/>
      </c>
      <c r="B832" s="54" t="str">
        <f>IF(A832="","",IF(Schedule!periods_per_year=26,IF(A832=1,Schedule!fpdate,B831+14),IF(Schedule!periods_per_year=52,IF(A832=1,Schedule!fpdate,B831+7),IF(Schedule!periods_per_year=24,IF(A832=1,Schedule!fpdate,IF(Schedule!fpdate=EOMONTH(Schedule!fpdate,0),IF(ISODD(A832),EOMONTH(EDATE(Schedule!fpdate,(A832-1)/2),0),EDATE(DATE(YEAR(Schedule!fpdate),MONTH(Schedule!fpdate)+1,15),(A832-1)/2)),IF(DAY(Schedule!fpdate)=15,IF(ISODD(A832),EDATE(Schedule!fpdate,(A832-1)/2),EOMONTH(EDATE(Schedule!fpdate,(A832-1)/2),0)),IF(DAY(Schedule!fpdate)&lt;=14,IF(ISODD(A832),EDATE(Schedule!fpdate,(A832-1)/2),EDATE(MIN(Schedule!fpdate+15,EOMONTH(Schedule!fpdate,0)),(A832-1)/2)),EDATE(IF(ISODD(A832),Schedule!fpdate,Schedule!fpdate-15),A832/2))))),IF(A832=1,Schedule!fpdate,EDATE(Schedule!fpdate,Schedule!months_per_period*(A832-1)))))))</f>
        <v/>
      </c>
      <c r="C832" s="55" t="str">
        <f>IF(A832="","",IF(Schedule!roundOpt,IF(OR(A832=Schedule!nper,Schedule!payment&gt;ROUND((1+Schedule!rate)*H831,2)),ROUND((1+Schedule!rate)*H831,2),Schedule!payment),IF(OR(A832=Schedule!nper,Schedule!payment&gt;(1+Schedule!rate)*H831),(1+Schedule!rate)*H831,Schedule!payment)))</f>
        <v/>
      </c>
      <c r="D832" s="58"/>
      <c r="E832" s="57"/>
      <c r="F832" s="57" t="str">
        <f>IF(A832="","",IF(AND(A832=1,Schedule!pmtType=1),0,IF(Schedule!roundOpt,ROUND(Schedule!rate*H831,2),Schedule!rate*H831)))</f>
        <v/>
      </c>
      <c r="G832" s="57" t="str">
        <f t="shared" si="7"/>
        <v/>
      </c>
      <c r="H832" s="57" t="str">
        <f t="shared" si="8"/>
        <v/>
      </c>
    </row>
    <row r="833" ht="12.75" customHeight="1">
      <c r="A833" s="53" t="str">
        <f>IF(H832="","",IF(Schedule!roundOpt,IF(OR(A832&gt;=Schedule!nper,ROUND(H832,2)&lt;=0),"",A832+1),IF(OR(A832&gt;=Schedule!nper,H832&lt;=0),"",A832+1)))</f>
        <v/>
      </c>
      <c r="B833" s="54" t="str">
        <f>IF(A833="","",IF(Schedule!periods_per_year=26,IF(A833=1,Schedule!fpdate,B832+14),IF(Schedule!periods_per_year=52,IF(A833=1,Schedule!fpdate,B832+7),IF(Schedule!periods_per_year=24,IF(A833=1,Schedule!fpdate,IF(Schedule!fpdate=EOMONTH(Schedule!fpdate,0),IF(ISODD(A833),EOMONTH(EDATE(Schedule!fpdate,(A833-1)/2),0),EDATE(DATE(YEAR(Schedule!fpdate),MONTH(Schedule!fpdate)+1,15),(A833-1)/2)),IF(DAY(Schedule!fpdate)=15,IF(ISODD(A833),EDATE(Schedule!fpdate,(A833-1)/2),EOMONTH(EDATE(Schedule!fpdate,(A833-1)/2),0)),IF(DAY(Schedule!fpdate)&lt;=14,IF(ISODD(A833),EDATE(Schedule!fpdate,(A833-1)/2),EDATE(MIN(Schedule!fpdate+15,EOMONTH(Schedule!fpdate,0)),(A833-1)/2)),EDATE(IF(ISODD(A833),Schedule!fpdate,Schedule!fpdate-15),A833/2))))),IF(A833=1,Schedule!fpdate,EDATE(Schedule!fpdate,Schedule!months_per_period*(A833-1)))))))</f>
        <v/>
      </c>
      <c r="C833" s="55" t="str">
        <f>IF(A833="","",IF(Schedule!roundOpt,IF(OR(A833=Schedule!nper,Schedule!payment&gt;ROUND((1+Schedule!rate)*H832,2)),ROUND((1+Schedule!rate)*H832,2),Schedule!payment),IF(OR(A833=Schedule!nper,Schedule!payment&gt;(1+Schedule!rate)*H832),(1+Schedule!rate)*H832,Schedule!payment)))</f>
        <v/>
      </c>
      <c r="D833" s="58"/>
      <c r="E833" s="57"/>
      <c r="F833" s="57" t="str">
        <f>IF(A833="","",IF(AND(A833=1,Schedule!pmtType=1),0,IF(Schedule!roundOpt,ROUND(Schedule!rate*H832,2),Schedule!rate*H832)))</f>
        <v/>
      </c>
      <c r="G833" s="57" t="str">
        <f t="shared" si="7"/>
        <v/>
      </c>
      <c r="H833" s="57" t="str">
        <f t="shared" si="8"/>
        <v/>
      </c>
    </row>
    <row r="834" ht="12.75" customHeight="1">
      <c r="A834" s="53" t="str">
        <f>IF(H833="","",IF(Schedule!roundOpt,IF(OR(A833&gt;=Schedule!nper,ROUND(H833,2)&lt;=0),"",A833+1),IF(OR(A833&gt;=Schedule!nper,H833&lt;=0),"",A833+1)))</f>
        <v/>
      </c>
      <c r="B834" s="54" t="str">
        <f>IF(A834="","",IF(Schedule!periods_per_year=26,IF(A834=1,Schedule!fpdate,B833+14),IF(Schedule!periods_per_year=52,IF(A834=1,Schedule!fpdate,B833+7),IF(Schedule!periods_per_year=24,IF(A834=1,Schedule!fpdate,IF(Schedule!fpdate=EOMONTH(Schedule!fpdate,0),IF(ISODD(A834),EOMONTH(EDATE(Schedule!fpdate,(A834-1)/2),0),EDATE(DATE(YEAR(Schedule!fpdate),MONTH(Schedule!fpdate)+1,15),(A834-1)/2)),IF(DAY(Schedule!fpdate)=15,IF(ISODD(A834),EDATE(Schedule!fpdate,(A834-1)/2),EOMONTH(EDATE(Schedule!fpdate,(A834-1)/2),0)),IF(DAY(Schedule!fpdate)&lt;=14,IF(ISODD(A834),EDATE(Schedule!fpdate,(A834-1)/2),EDATE(MIN(Schedule!fpdate+15,EOMONTH(Schedule!fpdate,0)),(A834-1)/2)),EDATE(IF(ISODD(A834),Schedule!fpdate,Schedule!fpdate-15),A834/2))))),IF(A834=1,Schedule!fpdate,EDATE(Schedule!fpdate,Schedule!months_per_period*(A834-1)))))))</f>
        <v/>
      </c>
      <c r="C834" s="55" t="str">
        <f>IF(A834="","",IF(Schedule!roundOpt,IF(OR(A834=Schedule!nper,Schedule!payment&gt;ROUND((1+Schedule!rate)*H833,2)),ROUND((1+Schedule!rate)*H833,2),Schedule!payment),IF(OR(A834=Schedule!nper,Schedule!payment&gt;(1+Schedule!rate)*H833),(1+Schedule!rate)*H833,Schedule!payment)))</f>
        <v/>
      </c>
      <c r="D834" s="58"/>
      <c r="E834" s="57"/>
      <c r="F834" s="57" t="str">
        <f>IF(A834="","",IF(AND(A834=1,Schedule!pmtType=1),0,IF(Schedule!roundOpt,ROUND(Schedule!rate*H833,2),Schedule!rate*H833)))</f>
        <v/>
      </c>
      <c r="G834" s="57" t="str">
        <f t="shared" si="7"/>
        <v/>
      </c>
      <c r="H834" s="57" t="str">
        <f t="shared" si="8"/>
        <v/>
      </c>
    </row>
    <row r="835" ht="12.75" customHeight="1">
      <c r="A835" s="53" t="str">
        <f>IF(H834="","",IF(Schedule!roundOpt,IF(OR(A834&gt;=Schedule!nper,ROUND(H834,2)&lt;=0),"",A834+1),IF(OR(A834&gt;=Schedule!nper,H834&lt;=0),"",A834+1)))</f>
        <v/>
      </c>
      <c r="B835" s="54" t="str">
        <f>IF(A835="","",IF(Schedule!periods_per_year=26,IF(A835=1,Schedule!fpdate,B834+14),IF(Schedule!periods_per_year=52,IF(A835=1,Schedule!fpdate,B834+7),IF(Schedule!periods_per_year=24,IF(A835=1,Schedule!fpdate,IF(Schedule!fpdate=EOMONTH(Schedule!fpdate,0),IF(ISODD(A835),EOMONTH(EDATE(Schedule!fpdate,(A835-1)/2),0),EDATE(DATE(YEAR(Schedule!fpdate),MONTH(Schedule!fpdate)+1,15),(A835-1)/2)),IF(DAY(Schedule!fpdate)=15,IF(ISODD(A835),EDATE(Schedule!fpdate,(A835-1)/2),EOMONTH(EDATE(Schedule!fpdate,(A835-1)/2),0)),IF(DAY(Schedule!fpdate)&lt;=14,IF(ISODD(A835),EDATE(Schedule!fpdate,(A835-1)/2),EDATE(MIN(Schedule!fpdate+15,EOMONTH(Schedule!fpdate,0)),(A835-1)/2)),EDATE(IF(ISODD(A835),Schedule!fpdate,Schedule!fpdate-15),A835/2))))),IF(A835=1,Schedule!fpdate,EDATE(Schedule!fpdate,Schedule!months_per_period*(A835-1)))))))</f>
        <v/>
      </c>
      <c r="C835" s="55" t="str">
        <f>IF(A835="","",IF(Schedule!roundOpt,IF(OR(A835=Schedule!nper,Schedule!payment&gt;ROUND((1+Schedule!rate)*H834,2)),ROUND((1+Schedule!rate)*H834,2),Schedule!payment),IF(OR(A835=Schedule!nper,Schedule!payment&gt;(1+Schedule!rate)*H834),(1+Schedule!rate)*H834,Schedule!payment)))</f>
        <v/>
      </c>
      <c r="D835" s="58"/>
      <c r="E835" s="57"/>
      <c r="F835" s="57" t="str">
        <f>IF(A835="","",IF(AND(A835=1,Schedule!pmtType=1),0,IF(Schedule!roundOpt,ROUND(Schedule!rate*H834,2),Schedule!rate*H834)))</f>
        <v/>
      </c>
      <c r="G835" s="57" t="str">
        <f t="shared" si="7"/>
        <v/>
      </c>
      <c r="H835" s="57" t="str">
        <f t="shared" si="8"/>
        <v/>
      </c>
    </row>
    <row r="836" ht="12.75" customHeight="1">
      <c r="A836" s="53" t="str">
        <f>IF(H835="","",IF(Schedule!roundOpt,IF(OR(A835&gt;=Schedule!nper,ROUND(H835,2)&lt;=0),"",A835+1),IF(OR(A835&gt;=Schedule!nper,H835&lt;=0),"",A835+1)))</f>
        <v/>
      </c>
      <c r="B836" s="54" t="str">
        <f>IF(A836="","",IF(Schedule!periods_per_year=26,IF(A836=1,Schedule!fpdate,B835+14),IF(Schedule!periods_per_year=52,IF(A836=1,Schedule!fpdate,B835+7),IF(Schedule!periods_per_year=24,IF(A836=1,Schedule!fpdate,IF(Schedule!fpdate=EOMONTH(Schedule!fpdate,0),IF(ISODD(A836),EOMONTH(EDATE(Schedule!fpdate,(A836-1)/2),0),EDATE(DATE(YEAR(Schedule!fpdate),MONTH(Schedule!fpdate)+1,15),(A836-1)/2)),IF(DAY(Schedule!fpdate)=15,IF(ISODD(A836),EDATE(Schedule!fpdate,(A836-1)/2),EOMONTH(EDATE(Schedule!fpdate,(A836-1)/2),0)),IF(DAY(Schedule!fpdate)&lt;=14,IF(ISODD(A836),EDATE(Schedule!fpdate,(A836-1)/2),EDATE(MIN(Schedule!fpdate+15,EOMONTH(Schedule!fpdate,0)),(A836-1)/2)),EDATE(IF(ISODD(A836),Schedule!fpdate,Schedule!fpdate-15),A836/2))))),IF(A836=1,Schedule!fpdate,EDATE(Schedule!fpdate,Schedule!months_per_period*(A836-1)))))))</f>
        <v/>
      </c>
      <c r="C836" s="55" t="str">
        <f>IF(A836="","",IF(Schedule!roundOpt,IF(OR(A836=Schedule!nper,Schedule!payment&gt;ROUND((1+Schedule!rate)*H835,2)),ROUND((1+Schedule!rate)*H835,2),Schedule!payment),IF(OR(A836=Schedule!nper,Schedule!payment&gt;(1+Schedule!rate)*H835),(1+Schedule!rate)*H835,Schedule!payment)))</f>
        <v/>
      </c>
      <c r="D836" s="58"/>
      <c r="E836" s="57"/>
      <c r="F836" s="57" t="str">
        <f>IF(A836="","",IF(AND(A836=1,Schedule!pmtType=1),0,IF(Schedule!roundOpt,ROUND(Schedule!rate*H835,2),Schedule!rate*H835)))</f>
        <v/>
      </c>
      <c r="G836" s="57" t="str">
        <f t="shared" si="7"/>
        <v/>
      </c>
      <c r="H836" s="57" t="str">
        <f t="shared" si="8"/>
        <v/>
      </c>
    </row>
    <row r="837" ht="12.75" customHeight="1">
      <c r="A837" s="53" t="str">
        <f>IF(H836="","",IF(Schedule!roundOpt,IF(OR(A836&gt;=Schedule!nper,ROUND(H836,2)&lt;=0),"",A836+1),IF(OR(A836&gt;=Schedule!nper,H836&lt;=0),"",A836+1)))</f>
        <v/>
      </c>
      <c r="B837" s="54" t="str">
        <f>IF(A837="","",IF(Schedule!periods_per_year=26,IF(A837=1,Schedule!fpdate,B836+14),IF(Schedule!periods_per_year=52,IF(A837=1,Schedule!fpdate,B836+7),IF(Schedule!periods_per_year=24,IF(A837=1,Schedule!fpdate,IF(Schedule!fpdate=EOMONTH(Schedule!fpdate,0),IF(ISODD(A837),EOMONTH(EDATE(Schedule!fpdate,(A837-1)/2),0),EDATE(DATE(YEAR(Schedule!fpdate),MONTH(Schedule!fpdate)+1,15),(A837-1)/2)),IF(DAY(Schedule!fpdate)=15,IF(ISODD(A837),EDATE(Schedule!fpdate,(A837-1)/2),EOMONTH(EDATE(Schedule!fpdate,(A837-1)/2),0)),IF(DAY(Schedule!fpdate)&lt;=14,IF(ISODD(A837),EDATE(Schedule!fpdate,(A837-1)/2),EDATE(MIN(Schedule!fpdate+15,EOMONTH(Schedule!fpdate,0)),(A837-1)/2)),EDATE(IF(ISODD(A837),Schedule!fpdate,Schedule!fpdate-15),A837/2))))),IF(A837=1,Schedule!fpdate,EDATE(Schedule!fpdate,Schedule!months_per_period*(A837-1)))))))</f>
        <v/>
      </c>
      <c r="C837" s="55" t="str">
        <f>IF(A837="","",IF(Schedule!roundOpt,IF(OR(A837=Schedule!nper,Schedule!payment&gt;ROUND((1+Schedule!rate)*H836,2)),ROUND((1+Schedule!rate)*H836,2),Schedule!payment),IF(OR(A837=Schedule!nper,Schedule!payment&gt;(1+Schedule!rate)*H836),(1+Schedule!rate)*H836,Schedule!payment)))</f>
        <v/>
      </c>
      <c r="D837" s="58"/>
      <c r="E837" s="57"/>
      <c r="F837" s="57" t="str">
        <f>IF(A837="","",IF(AND(A837=1,Schedule!pmtType=1),0,IF(Schedule!roundOpt,ROUND(Schedule!rate*H836,2),Schedule!rate*H836)))</f>
        <v/>
      </c>
      <c r="G837" s="57" t="str">
        <f t="shared" si="7"/>
        <v/>
      </c>
      <c r="H837" s="57" t="str">
        <f t="shared" si="8"/>
        <v/>
      </c>
    </row>
    <row r="838" ht="12.75" customHeight="1">
      <c r="A838" s="53" t="str">
        <f>IF(H837="","",IF(Schedule!roundOpt,IF(OR(A837&gt;=Schedule!nper,ROUND(H837,2)&lt;=0),"",A837+1),IF(OR(A837&gt;=Schedule!nper,H837&lt;=0),"",A837+1)))</f>
        <v/>
      </c>
      <c r="B838" s="54" t="str">
        <f>IF(A838="","",IF(Schedule!periods_per_year=26,IF(A838=1,Schedule!fpdate,B837+14),IF(Schedule!periods_per_year=52,IF(A838=1,Schedule!fpdate,B837+7),IF(Schedule!periods_per_year=24,IF(A838=1,Schedule!fpdate,IF(Schedule!fpdate=EOMONTH(Schedule!fpdate,0),IF(ISODD(A838),EOMONTH(EDATE(Schedule!fpdate,(A838-1)/2),0),EDATE(DATE(YEAR(Schedule!fpdate),MONTH(Schedule!fpdate)+1,15),(A838-1)/2)),IF(DAY(Schedule!fpdate)=15,IF(ISODD(A838),EDATE(Schedule!fpdate,(A838-1)/2),EOMONTH(EDATE(Schedule!fpdate,(A838-1)/2),0)),IF(DAY(Schedule!fpdate)&lt;=14,IF(ISODD(A838),EDATE(Schedule!fpdate,(A838-1)/2),EDATE(MIN(Schedule!fpdate+15,EOMONTH(Schedule!fpdate,0)),(A838-1)/2)),EDATE(IF(ISODD(A838),Schedule!fpdate,Schedule!fpdate-15),A838/2))))),IF(A838=1,Schedule!fpdate,EDATE(Schedule!fpdate,Schedule!months_per_period*(A838-1)))))))</f>
        <v/>
      </c>
      <c r="C838" s="55" t="str">
        <f>IF(A838="","",IF(Schedule!roundOpt,IF(OR(A838=Schedule!nper,Schedule!payment&gt;ROUND((1+Schedule!rate)*H837,2)),ROUND((1+Schedule!rate)*H837,2),Schedule!payment),IF(OR(A838=Schedule!nper,Schedule!payment&gt;(1+Schedule!rate)*H837),(1+Schedule!rate)*H837,Schedule!payment)))</f>
        <v/>
      </c>
      <c r="D838" s="60"/>
      <c r="E838" s="57"/>
      <c r="F838" s="57" t="str">
        <f>IF(A838="","",IF(AND(A838=1,Schedule!pmtType=1),0,IF(Schedule!roundOpt,ROUND(Schedule!rate*H837,2),Schedule!rate*H837)))</f>
        <v/>
      </c>
      <c r="G838" s="57" t="str">
        <f t="shared" si="7"/>
        <v/>
      </c>
      <c r="H838" s="57" t="str">
        <f t="shared" si="8"/>
        <v/>
      </c>
    </row>
    <row r="839" ht="12.75" customHeight="1">
      <c r="A839" s="61"/>
      <c r="B839" s="62"/>
      <c r="C839" s="62"/>
      <c r="D839" s="62" t="s">
        <v>45</v>
      </c>
      <c r="E839" s="62"/>
      <c r="F839" s="61"/>
      <c r="G839" s="61"/>
      <c r="H839" s="61"/>
    </row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J4:J12"/>
  </mergeCells>
  <dataValidations>
    <dataValidation type="list" allowBlank="1" showErrorMessage="1" sqref="D8:D9">
      <formula1>$L$4:$L$11</formula1>
    </dataValidation>
    <dataValidation type="list" allowBlank="1" showErrorMessage="1" sqref="D11">
      <formula1>"On,Off"</formula1>
    </dataValidation>
    <dataValidation type="list" allowBlank="1" showErrorMessage="1" sqref="D10">
      <formula1>"End of Period,Beginning of Period"</formula1>
    </dataValidation>
  </dataValidations>
  <printOptions horizontalCentered="1"/>
  <pageMargins bottom="0.5" footer="0.0" header="0.0" left="0.5" right="0.5" top="0.5"/>
  <pageSetup fitToHeight="0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4.0"/>
    <col customWidth="1" min="3" max="3" width="20.13"/>
    <col customWidth="1" min="4" max="26" width="14.0"/>
  </cols>
  <sheetData>
    <row r="1" ht="12.75" customHeight="1">
      <c r="A1" s="63"/>
      <c r="B1" s="64"/>
      <c r="C1" s="64"/>
      <c r="D1" s="64"/>
      <c r="E1" s="64"/>
      <c r="F1" s="64"/>
      <c r="G1" s="64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ht="12.75" customHeight="1">
      <c r="A2" s="66" t="s">
        <v>46</v>
      </c>
      <c r="B2" s="16" t="s">
        <v>42</v>
      </c>
      <c r="C2" s="16" t="s">
        <v>43</v>
      </c>
    </row>
    <row r="3" ht="12.75" customHeight="1">
      <c r="A3" s="66">
        <v>45449.0</v>
      </c>
      <c r="B3" s="16">
        <v>2634.5</v>
      </c>
      <c r="C3" s="16">
        <v>8582.55</v>
      </c>
    </row>
    <row r="4" ht="12.75" customHeight="1">
      <c r="A4" s="66">
        <v>45814.0</v>
      </c>
      <c r="B4" s="16">
        <v>2162.46</v>
      </c>
      <c r="C4" s="16">
        <v>9054.59</v>
      </c>
    </row>
    <row r="5" ht="12.75" customHeight="1">
      <c r="A5" s="66">
        <v>46179.0</v>
      </c>
      <c r="B5" s="16">
        <v>1664.46</v>
      </c>
      <c r="C5" s="16">
        <v>9552.59</v>
      </c>
    </row>
    <row r="6" ht="12.75" customHeight="1">
      <c r="A6" s="66">
        <v>46544.0</v>
      </c>
      <c r="B6" s="16">
        <v>1139.06</v>
      </c>
      <c r="C6" s="16">
        <v>10077.99</v>
      </c>
    </row>
    <row r="7" ht="12.75" customHeight="1">
      <c r="A7" s="66">
        <v>46910.0</v>
      </c>
      <c r="B7" s="16">
        <v>584.78</v>
      </c>
      <c r="C7" s="16">
        <v>10632.279999999999</v>
      </c>
    </row>
    <row r="8" ht="12.75" customHeight="1">
      <c r="A8" s="66"/>
    </row>
    <row r="9" ht="12.75" customHeight="1">
      <c r="A9" s="66"/>
    </row>
    <row r="10" ht="12.75" customHeight="1">
      <c r="A10" s="66"/>
    </row>
    <row r="11" ht="12.75" customHeight="1">
      <c r="A11" s="66"/>
    </row>
    <row r="12" ht="12.75" customHeight="1">
      <c r="A12" s="66"/>
    </row>
    <row r="13" ht="12.75" customHeight="1">
      <c r="A13" s="66"/>
    </row>
    <row r="14" ht="12.75" customHeight="1">
      <c r="A14" s="66"/>
    </row>
    <row r="15" ht="12.75" customHeight="1">
      <c r="A15" s="66"/>
    </row>
    <row r="16" ht="12.75" customHeight="1">
      <c r="A16" s="66"/>
    </row>
    <row r="17" ht="12.75" customHeight="1">
      <c r="A17" s="66"/>
    </row>
    <row r="18" ht="12.75" customHeight="1">
      <c r="A18" s="66"/>
    </row>
    <row r="19" ht="12.75" customHeight="1">
      <c r="A19" s="66"/>
    </row>
    <row r="20" ht="12.75" customHeight="1">
      <c r="A20" s="66"/>
    </row>
    <row r="21" ht="12.75" customHeight="1">
      <c r="A21" s="66"/>
    </row>
    <row r="22" ht="12.75" customHeight="1">
      <c r="A22" s="66"/>
    </row>
    <row r="23" ht="12.75" customHeight="1">
      <c r="A23" s="66"/>
    </row>
    <row r="24" ht="12.75" customHeight="1">
      <c r="A24" s="66"/>
    </row>
    <row r="25" ht="12.75" customHeight="1">
      <c r="A25" s="66"/>
    </row>
    <row r="26" ht="12.75" customHeight="1">
      <c r="A26" s="66"/>
    </row>
    <row r="27" ht="12.75" customHeight="1">
      <c r="A27" s="66"/>
    </row>
    <row r="28" ht="12.75" customHeight="1">
      <c r="A28" s="66"/>
    </row>
    <row r="29" ht="12.75" customHeight="1">
      <c r="A29" s="66"/>
    </row>
    <row r="30" ht="12.75" customHeight="1">
      <c r="A30" s="66"/>
    </row>
    <row r="31" ht="12.75" customHeight="1">
      <c r="A31" s="66"/>
    </row>
    <row r="32" ht="12.75" customHeight="1">
      <c r="A32" s="66"/>
    </row>
    <row r="33" ht="12.75" customHeight="1">
      <c r="A33" s="66"/>
    </row>
    <row r="34" ht="12.75" customHeight="1">
      <c r="A34" s="66"/>
    </row>
    <row r="35" ht="12.75" customHeight="1">
      <c r="A35" s="66"/>
    </row>
    <row r="36" ht="12.75" customHeight="1">
      <c r="A36" s="66"/>
    </row>
    <row r="37" ht="12.75" customHeight="1">
      <c r="A37" s="66"/>
    </row>
    <row r="38" ht="12.75" customHeight="1">
      <c r="A38" s="66"/>
    </row>
    <row r="39" ht="12.75" customHeight="1">
      <c r="A39" s="66"/>
    </row>
    <row r="40" ht="12.75" customHeight="1">
      <c r="A40" s="66"/>
    </row>
    <row r="41" ht="12.75" customHeight="1">
      <c r="A41" s="66"/>
    </row>
    <row r="42" ht="12.75" customHeight="1">
      <c r="A42" s="66"/>
    </row>
    <row r="43" ht="12.75" customHeight="1">
      <c r="A43" s="66"/>
    </row>
    <row r="44" ht="12.75" customHeight="1">
      <c r="A44" s="66"/>
    </row>
    <row r="45" ht="12.75" customHeight="1">
      <c r="A45" s="66"/>
    </row>
    <row r="46" ht="12.75" customHeight="1">
      <c r="A46" s="66"/>
    </row>
    <row r="47" ht="12.75" customHeight="1">
      <c r="A47" s="66"/>
    </row>
    <row r="48" ht="12.75" customHeight="1">
      <c r="A48" s="66"/>
    </row>
    <row r="49" ht="12.75" customHeight="1">
      <c r="A49" s="66"/>
    </row>
    <row r="50" ht="12.75" customHeight="1">
      <c r="A50" s="66"/>
    </row>
    <row r="51" ht="12.75" customHeight="1">
      <c r="A51" s="66"/>
    </row>
    <row r="52" ht="12.75" customHeight="1">
      <c r="A52" s="66"/>
    </row>
    <row r="53" ht="12.75" customHeight="1">
      <c r="A53" s="66"/>
    </row>
    <row r="54" ht="12.75" customHeight="1">
      <c r="A54" s="66"/>
    </row>
    <row r="55" ht="12.75" customHeight="1">
      <c r="A55" s="66"/>
    </row>
    <row r="56" ht="12.75" customHeight="1">
      <c r="A56" s="66"/>
    </row>
    <row r="57" ht="12.75" customHeight="1">
      <c r="A57" s="66"/>
    </row>
    <row r="58" ht="12.75" customHeight="1">
      <c r="A58" s="66"/>
    </row>
    <row r="59" ht="12.75" customHeight="1">
      <c r="A59" s="66"/>
    </row>
    <row r="60" ht="12.75" customHeight="1">
      <c r="A60" s="66"/>
    </row>
    <row r="61" ht="12.75" customHeight="1">
      <c r="A61" s="66"/>
    </row>
    <row r="62" ht="12.75" customHeight="1">
      <c r="A62" s="66"/>
    </row>
    <row r="63" ht="12.75" customHeight="1">
      <c r="A63" s="66"/>
    </row>
    <row r="64" ht="12.75" customHeight="1">
      <c r="A64" s="66"/>
    </row>
    <row r="65" ht="12.75" customHeight="1">
      <c r="A65" s="66"/>
    </row>
    <row r="66" ht="12.75" customHeight="1">
      <c r="A66" s="66"/>
    </row>
    <row r="67" ht="12.75" customHeight="1">
      <c r="A67" s="66"/>
    </row>
    <row r="68" ht="12.75" customHeight="1">
      <c r="A68" s="66"/>
    </row>
    <row r="69" ht="12.75" customHeight="1">
      <c r="A69" s="66"/>
    </row>
    <row r="70" ht="12.75" customHeight="1">
      <c r="A70" s="66"/>
    </row>
    <row r="71" ht="12.75" customHeight="1">
      <c r="A71" s="66"/>
    </row>
    <row r="72" ht="12.75" customHeight="1">
      <c r="A72" s="66"/>
    </row>
    <row r="73" ht="12.75" customHeight="1">
      <c r="A73" s="66"/>
    </row>
    <row r="74" ht="12.75" customHeight="1">
      <c r="A74" s="66"/>
    </row>
    <row r="75" ht="12.75" customHeight="1">
      <c r="A75" s="66"/>
    </row>
    <row r="76" ht="12.75" customHeight="1">
      <c r="A76" s="66"/>
    </row>
    <row r="77" ht="12.75" customHeight="1">
      <c r="A77" s="66"/>
    </row>
    <row r="78" ht="12.75" customHeight="1">
      <c r="A78" s="66"/>
    </row>
    <row r="79" ht="12.75" customHeight="1">
      <c r="A79" s="66"/>
    </row>
    <row r="80" ht="12.75" customHeight="1">
      <c r="A80" s="66"/>
    </row>
    <row r="81" ht="12.75" customHeight="1">
      <c r="A81" s="66"/>
    </row>
    <row r="82" ht="12.75" customHeight="1">
      <c r="A82" s="66"/>
    </row>
    <row r="83" ht="12.75" customHeight="1">
      <c r="A83" s="66"/>
    </row>
    <row r="84" ht="12.75" customHeight="1">
      <c r="A84" s="66"/>
    </row>
    <row r="85" ht="12.75" customHeight="1">
      <c r="A85" s="66"/>
    </row>
    <row r="86" ht="12.75" customHeight="1">
      <c r="A86" s="66"/>
    </row>
    <row r="87" ht="12.75" customHeight="1">
      <c r="A87" s="66"/>
    </row>
    <row r="88" ht="12.75" customHeight="1">
      <c r="A88" s="66"/>
    </row>
    <row r="89" ht="12.75" customHeight="1">
      <c r="A89" s="66"/>
    </row>
    <row r="90" ht="12.75" customHeight="1">
      <c r="A90" s="66"/>
    </row>
    <row r="91" ht="12.75" customHeight="1">
      <c r="A91" s="66"/>
    </row>
    <row r="92" ht="12.75" customHeight="1">
      <c r="A92" s="66"/>
    </row>
    <row r="93" ht="12.75" customHeight="1">
      <c r="A93" s="66"/>
    </row>
    <row r="94" ht="12.75" customHeight="1">
      <c r="A94" s="66"/>
    </row>
    <row r="95" ht="12.75" customHeight="1">
      <c r="A95" s="66"/>
    </row>
    <row r="96" ht="12.75" customHeight="1">
      <c r="A96" s="66"/>
    </row>
    <row r="97" ht="12.75" customHeight="1">
      <c r="A97" s="66"/>
    </row>
    <row r="98" ht="12.75" customHeight="1">
      <c r="A98" s="66"/>
    </row>
    <row r="99" ht="12.75" customHeight="1">
      <c r="A99" s="66"/>
    </row>
    <row r="100" ht="12.75" customHeight="1">
      <c r="A100" s="66"/>
    </row>
    <row r="101" ht="12.75" customHeight="1">
      <c r="A101" s="66"/>
    </row>
    <row r="102" ht="12.75" customHeight="1">
      <c r="A102" s="66"/>
    </row>
    <row r="103" ht="12.75" customHeight="1">
      <c r="A103" s="66"/>
    </row>
    <row r="104" ht="12.75" customHeight="1">
      <c r="A104" s="66"/>
    </row>
    <row r="105" ht="12.75" customHeight="1">
      <c r="A105" s="66"/>
    </row>
    <row r="106" ht="12.75" customHeight="1">
      <c r="A106" s="66"/>
    </row>
    <row r="107" ht="12.75" customHeight="1">
      <c r="A107" s="66"/>
    </row>
    <row r="108" ht="12.75" customHeight="1">
      <c r="A108" s="66"/>
    </row>
    <row r="109" ht="12.75" customHeight="1">
      <c r="A109" s="66"/>
    </row>
    <row r="110" ht="12.75" customHeight="1">
      <c r="A110" s="66"/>
    </row>
    <row r="111" ht="12.75" customHeight="1">
      <c r="A111" s="66"/>
    </row>
    <row r="112" ht="12.75" customHeight="1">
      <c r="A112" s="66"/>
    </row>
    <row r="113" ht="12.75" customHeight="1">
      <c r="A113" s="66"/>
    </row>
    <row r="114" ht="12.75" customHeight="1">
      <c r="A114" s="66"/>
    </row>
    <row r="115" ht="12.75" customHeight="1">
      <c r="A115" s="66"/>
    </row>
    <row r="116" ht="12.75" customHeight="1">
      <c r="A116" s="66"/>
    </row>
    <row r="117" ht="12.75" customHeight="1">
      <c r="A117" s="66"/>
    </row>
    <row r="118" ht="12.75" customHeight="1">
      <c r="A118" s="66"/>
    </row>
    <row r="119" ht="12.75" customHeight="1">
      <c r="A119" s="66"/>
    </row>
    <row r="120" ht="12.75" customHeight="1">
      <c r="A120" s="66"/>
    </row>
    <row r="121" ht="12.75" customHeight="1">
      <c r="A121" s="66"/>
    </row>
    <row r="122" ht="12.75" customHeight="1">
      <c r="A122" s="66"/>
    </row>
    <row r="123" ht="12.75" customHeight="1">
      <c r="A123" s="66"/>
    </row>
    <row r="124" ht="12.75" customHeight="1">
      <c r="A124" s="66"/>
    </row>
    <row r="125" ht="12.75" customHeight="1">
      <c r="A125" s="66"/>
    </row>
    <row r="126" ht="12.75" customHeight="1">
      <c r="A126" s="66"/>
    </row>
    <row r="127" ht="12.75" customHeight="1">
      <c r="A127" s="66"/>
    </row>
    <row r="128" ht="12.75" customHeight="1">
      <c r="A128" s="66"/>
    </row>
    <row r="129" ht="12.75" customHeight="1">
      <c r="A129" s="66"/>
    </row>
    <row r="130" ht="12.75" customHeight="1">
      <c r="A130" s="66"/>
    </row>
    <row r="131" ht="12.75" customHeight="1">
      <c r="A131" s="66"/>
    </row>
    <row r="132" ht="12.75" customHeight="1">
      <c r="A132" s="66"/>
    </row>
    <row r="133" ht="12.75" customHeight="1">
      <c r="A133" s="66"/>
    </row>
    <row r="134" ht="12.75" customHeight="1">
      <c r="A134" s="66"/>
    </row>
    <row r="135" ht="12.75" customHeight="1">
      <c r="A135" s="66"/>
    </row>
    <row r="136" ht="12.75" customHeight="1">
      <c r="A136" s="66"/>
    </row>
    <row r="137" ht="12.75" customHeight="1">
      <c r="A137" s="66"/>
    </row>
    <row r="138" ht="12.75" customHeight="1">
      <c r="A138" s="66"/>
    </row>
    <row r="139" ht="12.75" customHeight="1">
      <c r="A139" s="66"/>
    </row>
    <row r="140" ht="12.75" customHeight="1">
      <c r="A140" s="66"/>
    </row>
    <row r="141" ht="12.75" customHeight="1">
      <c r="A141" s="66"/>
    </row>
    <row r="142" ht="12.75" customHeight="1">
      <c r="A142" s="66"/>
    </row>
    <row r="143" ht="12.75" customHeight="1">
      <c r="A143" s="66"/>
    </row>
    <row r="144" ht="12.75" customHeight="1">
      <c r="A144" s="66"/>
    </row>
    <row r="145" ht="12.75" customHeight="1">
      <c r="A145" s="66"/>
    </row>
    <row r="146" ht="12.75" customHeight="1">
      <c r="A146" s="66"/>
    </row>
    <row r="147" ht="12.75" customHeight="1">
      <c r="A147" s="66"/>
    </row>
    <row r="148" ht="12.75" customHeight="1">
      <c r="A148" s="66"/>
    </row>
    <row r="149" ht="12.75" customHeight="1">
      <c r="A149" s="66"/>
    </row>
    <row r="150" ht="12.75" customHeight="1">
      <c r="A150" s="66"/>
    </row>
    <row r="151" ht="12.75" customHeight="1">
      <c r="A151" s="66"/>
    </row>
    <row r="152" ht="12.75" customHeight="1">
      <c r="A152" s="66"/>
    </row>
    <row r="153" ht="12.75" customHeight="1">
      <c r="A153" s="66"/>
    </row>
    <row r="154" ht="12.75" customHeight="1">
      <c r="A154" s="66"/>
    </row>
    <row r="155" ht="12.75" customHeight="1">
      <c r="A155" s="66"/>
    </row>
    <row r="156" ht="12.75" customHeight="1">
      <c r="A156" s="66"/>
    </row>
    <row r="157" ht="12.75" customHeight="1">
      <c r="A157" s="66"/>
    </row>
    <row r="158" ht="12.75" customHeight="1">
      <c r="A158" s="66"/>
    </row>
    <row r="159" ht="12.75" customHeight="1">
      <c r="A159" s="66"/>
    </row>
    <row r="160" ht="12.75" customHeight="1">
      <c r="A160" s="66"/>
    </row>
    <row r="161" ht="12.75" customHeight="1">
      <c r="A161" s="66"/>
    </row>
    <row r="162" ht="12.75" customHeight="1">
      <c r="A162" s="66"/>
    </row>
    <row r="163" ht="12.75" customHeight="1">
      <c r="A163" s="66"/>
    </row>
    <row r="164" ht="12.75" customHeight="1">
      <c r="A164" s="66"/>
    </row>
    <row r="165" ht="12.75" customHeight="1">
      <c r="A165" s="66"/>
    </row>
    <row r="166" ht="12.75" customHeight="1">
      <c r="A166" s="66"/>
    </row>
    <row r="167" ht="12.75" customHeight="1">
      <c r="A167" s="66"/>
    </row>
    <row r="168" ht="12.75" customHeight="1">
      <c r="A168" s="66"/>
    </row>
    <row r="169" ht="12.75" customHeight="1">
      <c r="A169" s="66"/>
    </row>
    <row r="170" ht="12.75" customHeight="1">
      <c r="A170" s="66"/>
    </row>
    <row r="171" ht="12.75" customHeight="1">
      <c r="A171" s="66"/>
    </row>
    <row r="172" ht="12.75" customHeight="1">
      <c r="A172" s="66"/>
    </row>
    <row r="173" ht="12.75" customHeight="1">
      <c r="A173" s="66"/>
    </row>
    <row r="174" ht="12.75" customHeight="1">
      <c r="A174" s="66"/>
    </row>
    <row r="175" ht="12.75" customHeight="1">
      <c r="A175" s="66"/>
    </row>
    <row r="176" ht="12.75" customHeight="1">
      <c r="A176" s="66"/>
    </row>
    <row r="177" ht="12.75" customHeight="1">
      <c r="A177" s="66"/>
    </row>
    <row r="178" ht="12.75" customHeight="1">
      <c r="A178" s="66"/>
    </row>
    <row r="179" ht="12.75" customHeight="1">
      <c r="A179" s="66"/>
    </row>
    <row r="180" ht="12.75" customHeight="1">
      <c r="A180" s="66"/>
    </row>
    <row r="181" ht="12.75" customHeight="1">
      <c r="A181" s="66"/>
    </row>
    <row r="182" ht="12.75" customHeight="1">
      <c r="A182" s="66"/>
    </row>
    <row r="183" ht="12.75" customHeight="1">
      <c r="A183" s="66"/>
    </row>
    <row r="184" ht="12.75" customHeight="1">
      <c r="A184" s="66"/>
    </row>
    <row r="185" ht="12.75" customHeight="1">
      <c r="A185" s="66"/>
    </row>
    <row r="186" ht="12.75" customHeight="1">
      <c r="A186" s="66"/>
    </row>
    <row r="187" ht="12.75" customHeight="1">
      <c r="A187" s="66"/>
    </row>
    <row r="188" ht="12.75" customHeight="1">
      <c r="A188" s="66"/>
    </row>
    <row r="189" ht="12.75" customHeight="1">
      <c r="A189" s="66"/>
    </row>
    <row r="190" ht="12.75" customHeight="1">
      <c r="A190" s="66"/>
    </row>
    <row r="191" ht="12.75" customHeight="1">
      <c r="A191" s="66"/>
    </row>
    <row r="192" ht="12.75" customHeight="1">
      <c r="A192" s="66"/>
    </row>
    <row r="193" ht="12.75" customHeight="1">
      <c r="A193" s="66"/>
    </row>
    <row r="194" ht="12.75" customHeight="1">
      <c r="A194" s="66"/>
    </row>
    <row r="195" ht="12.75" customHeight="1">
      <c r="A195" s="66"/>
    </row>
    <row r="196" ht="12.75" customHeight="1">
      <c r="A196" s="66"/>
    </row>
    <row r="197" ht="12.75" customHeight="1">
      <c r="A197" s="66"/>
    </row>
    <row r="198" ht="12.75" customHeight="1">
      <c r="A198" s="66"/>
    </row>
    <row r="199" ht="12.75" customHeight="1">
      <c r="A199" s="66"/>
    </row>
    <row r="200" ht="12.75" customHeight="1">
      <c r="A200" s="66"/>
    </row>
    <row r="201" ht="12.75" customHeight="1">
      <c r="A201" s="66"/>
    </row>
    <row r="202" ht="12.75" customHeight="1">
      <c r="A202" s="66"/>
    </row>
    <row r="203" ht="12.75" customHeight="1">
      <c r="A203" s="66"/>
    </row>
    <row r="204" ht="12.75" customHeight="1">
      <c r="A204" s="66"/>
    </row>
    <row r="205" ht="12.75" customHeight="1">
      <c r="A205" s="66"/>
    </row>
    <row r="206" ht="12.75" customHeight="1">
      <c r="A206" s="66"/>
    </row>
    <row r="207" ht="12.75" customHeight="1">
      <c r="A207" s="66"/>
    </row>
    <row r="208" ht="12.75" customHeight="1">
      <c r="A208" s="66"/>
    </row>
    <row r="209" ht="12.75" customHeight="1">
      <c r="A209" s="66"/>
    </row>
    <row r="210" ht="12.75" customHeight="1">
      <c r="A210" s="66"/>
    </row>
    <row r="211" ht="12.75" customHeight="1">
      <c r="A211" s="66"/>
    </row>
    <row r="212" ht="12.75" customHeight="1">
      <c r="A212" s="66"/>
    </row>
    <row r="213" ht="12.75" customHeight="1">
      <c r="A213" s="66"/>
    </row>
    <row r="214" ht="12.75" customHeight="1">
      <c r="A214" s="66"/>
    </row>
    <row r="215" ht="12.75" customHeight="1">
      <c r="A215" s="66"/>
    </row>
    <row r="216" ht="12.75" customHeight="1">
      <c r="A216" s="66"/>
    </row>
    <row r="217" ht="12.75" customHeight="1">
      <c r="A217" s="66"/>
    </row>
    <row r="218" ht="12.75" customHeight="1">
      <c r="A218" s="66"/>
    </row>
    <row r="219" ht="12.75" customHeight="1">
      <c r="A219" s="66"/>
    </row>
    <row r="220" ht="12.75" customHeight="1">
      <c r="A220" s="66"/>
    </row>
    <row r="221" ht="12.75" customHeight="1">
      <c r="A221" s="66"/>
    </row>
    <row r="222" ht="12.75" customHeight="1">
      <c r="A222" s="66"/>
    </row>
    <row r="223" ht="12.75" customHeight="1">
      <c r="A223" s="66"/>
    </row>
    <row r="224" ht="12.75" customHeight="1">
      <c r="A224" s="66"/>
    </row>
    <row r="225" ht="12.75" customHeight="1">
      <c r="A225" s="66"/>
    </row>
    <row r="226" ht="12.75" customHeight="1">
      <c r="A226" s="66"/>
    </row>
    <row r="227" ht="12.75" customHeight="1">
      <c r="A227" s="66"/>
    </row>
    <row r="228" ht="12.75" customHeight="1">
      <c r="A228" s="66"/>
    </row>
    <row r="229" ht="12.75" customHeight="1">
      <c r="A229" s="66"/>
    </row>
    <row r="230" ht="12.75" customHeight="1">
      <c r="A230" s="66"/>
    </row>
    <row r="231" ht="12.75" customHeight="1">
      <c r="A231" s="66"/>
    </row>
    <row r="232" ht="12.75" customHeight="1">
      <c r="A232" s="66"/>
    </row>
    <row r="233" ht="12.75" customHeight="1">
      <c r="A233" s="66"/>
    </row>
    <row r="234" ht="12.75" customHeight="1">
      <c r="A234" s="66"/>
    </row>
    <row r="235" ht="12.75" customHeight="1">
      <c r="A235" s="66"/>
    </row>
    <row r="236" ht="12.75" customHeight="1">
      <c r="A236" s="66"/>
    </row>
    <row r="237" ht="12.75" customHeight="1">
      <c r="A237" s="66"/>
    </row>
    <row r="238" ht="12.75" customHeight="1">
      <c r="A238" s="66"/>
    </row>
    <row r="239" ht="12.75" customHeight="1">
      <c r="A239" s="66"/>
    </row>
    <row r="240" ht="12.75" customHeight="1">
      <c r="A240" s="66"/>
    </row>
    <row r="241" ht="12.75" customHeight="1">
      <c r="A241" s="66"/>
    </row>
    <row r="242" ht="12.75" customHeight="1">
      <c r="A242" s="66"/>
    </row>
    <row r="243" ht="12.75" customHeight="1">
      <c r="A243" s="66"/>
    </row>
    <row r="244" ht="12.75" customHeight="1">
      <c r="A244" s="66"/>
    </row>
    <row r="245" ht="12.75" customHeight="1">
      <c r="A245" s="66"/>
    </row>
    <row r="246" ht="12.75" customHeight="1">
      <c r="A246" s="66"/>
    </row>
    <row r="247" ht="12.75" customHeight="1">
      <c r="A247" s="66"/>
    </row>
    <row r="248" ht="12.75" customHeight="1">
      <c r="A248" s="66"/>
    </row>
    <row r="249" ht="12.75" customHeight="1">
      <c r="A249" s="66"/>
    </row>
    <row r="250" ht="12.75" customHeight="1">
      <c r="A250" s="66"/>
    </row>
    <row r="251" ht="12.75" customHeight="1">
      <c r="A251" s="66"/>
    </row>
    <row r="252" ht="12.75" customHeight="1">
      <c r="A252" s="66"/>
    </row>
    <row r="253" ht="12.75" customHeight="1">
      <c r="A253" s="66"/>
    </row>
    <row r="254" ht="12.75" customHeight="1">
      <c r="A254" s="66"/>
    </row>
    <row r="255" ht="12.75" customHeight="1">
      <c r="A255" s="66"/>
    </row>
    <row r="256" ht="12.75" customHeight="1">
      <c r="A256" s="66"/>
    </row>
    <row r="257" ht="12.75" customHeight="1">
      <c r="A257" s="66"/>
    </row>
    <row r="258" ht="12.75" customHeight="1">
      <c r="A258" s="66"/>
    </row>
    <row r="259" ht="12.75" customHeight="1">
      <c r="A259" s="66"/>
    </row>
    <row r="260" ht="12.75" customHeight="1">
      <c r="A260" s="66"/>
    </row>
    <row r="261" ht="12.75" customHeight="1">
      <c r="A261" s="66"/>
    </row>
    <row r="262" ht="12.75" customHeight="1">
      <c r="A262" s="66"/>
    </row>
    <row r="263" ht="12.75" customHeight="1">
      <c r="A263" s="66"/>
    </row>
    <row r="264" ht="12.75" customHeight="1">
      <c r="A264" s="66"/>
    </row>
    <row r="265" ht="12.75" customHeight="1">
      <c r="A265" s="66"/>
    </row>
    <row r="266" ht="12.75" customHeight="1">
      <c r="A266" s="66"/>
    </row>
    <row r="267" ht="12.75" customHeight="1">
      <c r="A267" s="66"/>
    </row>
    <row r="268" ht="12.75" customHeight="1">
      <c r="A268" s="66"/>
    </row>
    <row r="269" ht="12.75" customHeight="1">
      <c r="A269" s="66"/>
    </row>
    <row r="270" ht="12.75" customHeight="1">
      <c r="A270" s="66"/>
    </row>
    <row r="271" ht="12.75" customHeight="1">
      <c r="A271" s="66"/>
    </row>
    <row r="272" ht="12.75" customHeight="1">
      <c r="A272" s="66"/>
    </row>
    <row r="273" ht="12.75" customHeight="1">
      <c r="A273" s="66"/>
    </row>
    <row r="274" ht="12.75" customHeight="1">
      <c r="A274" s="66"/>
    </row>
    <row r="275" ht="12.75" customHeight="1">
      <c r="A275" s="66"/>
    </row>
    <row r="276" ht="12.75" customHeight="1">
      <c r="A276" s="66"/>
    </row>
    <row r="277" ht="12.75" customHeight="1">
      <c r="A277" s="66"/>
    </row>
    <row r="278" ht="12.75" customHeight="1">
      <c r="A278" s="66"/>
    </row>
    <row r="279" ht="12.75" customHeight="1">
      <c r="A279" s="66"/>
    </row>
    <row r="280" ht="12.75" customHeight="1">
      <c r="A280" s="66"/>
    </row>
    <row r="281" ht="12.75" customHeight="1">
      <c r="A281" s="66"/>
    </row>
    <row r="282" ht="12.75" customHeight="1">
      <c r="A282" s="66"/>
    </row>
    <row r="283" ht="12.75" customHeight="1">
      <c r="A283" s="66"/>
    </row>
    <row r="284" ht="12.75" customHeight="1">
      <c r="A284" s="66"/>
    </row>
    <row r="285" ht="12.75" customHeight="1">
      <c r="A285" s="66"/>
    </row>
    <row r="286" ht="12.75" customHeight="1">
      <c r="A286" s="66"/>
    </row>
    <row r="287" ht="12.75" customHeight="1">
      <c r="A287" s="66"/>
    </row>
    <row r="288" ht="12.75" customHeight="1">
      <c r="A288" s="66"/>
    </row>
    <row r="289" ht="12.75" customHeight="1">
      <c r="A289" s="66"/>
    </row>
    <row r="290" ht="12.75" customHeight="1">
      <c r="A290" s="66"/>
    </row>
    <row r="291" ht="12.75" customHeight="1">
      <c r="A291" s="66"/>
    </row>
    <row r="292" ht="12.75" customHeight="1">
      <c r="A292" s="66"/>
    </row>
    <row r="293" ht="12.75" customHeight="1">
      <c r="A293" s="66"/>
    </row>
    <row r="294" ht="12.75" customHeight="1">
      <c r="A294" s="66"/>
    </row>
    <row r="295" ht="12.75" customHeight="1">
      <c r="A295" s="66"/>
    </row>
    <row r="296" ht="12.75" customHeight="1">
      <c r="A296" s="66"/>
    </row>
    <row r="297" ht="12.75" customHeight="1">
      <c r="A297" s="66"/>
    </row>
    <row r="298" ht="12.75" customHeight="1">
      <c r="A298" s="66"/>
    </row>
    <row r="299" ht="12.75" customHeight="1">
      <c r="A299" s="66"/>
    </row>
    <row r="300" ht="12.75" customHeight="1">
      <c r="A300" s="66"/>
    </row>
    <row r="301" ht="12.75" customHeight="1">
      <c r="A301" s="66"/>
    </row>
    <row r="302" ht="12.75" customHeight="1">
      <c r="A302" s="66"/>
    </row>
    <row r="303" ht="12.75" customHeight="1">
      <c r="A303" s="66"/>
    </row>
    <row r="304" ht="12.75" customHeight="1">
      <c r="A304" s="66"/>
    </row>
    <row r="305" ht="12.75" customHeight="1">
      <c r="A305" s="66"/>
    </row>
    <row r="306" ht="12.75" customHeight="1">
      <c r="A306" s="66"/>
    </row>
    <row r="307" ht="12.75" customHeight="1">
      <c r="A307" s="66"/>
    </row>
    <row r="308" ht="12.75" customHeight="1">
      <c r="A308" s="66"/>
    </row>
    <row r="309" ht="12.75" customHeight="1">
      <c r="A309" s="66"/>
    </row>
    <row r="310" ht="12.75" customHeight="1">
      <c r="A310" s="66"/>
    </row>
    <row r="311" ht="12.75" customHeight="1">
      <c r="A311" s="66"/>
    </row>
    <row r="312" ht="12.75" customHeight="1">
      <c r="A312" s="66"/>
    </row>
    <row r="313" ht="12.75" customHeight="1">
      <c r="A313" s="66"/>
    </row>
    <row r="314" ht="12.75" customHeight="1">
      <c r="A314" s="66"/>
    </row>
    <row r="315" ht="12.75" customHeight="1">
      <c r="A315" s="66"/>
    </row>
    <row r="316" ht="12.75" customHeight="1">
      <c r="A316" s="66"/>
    </row>
    <row r="317" ht="12.75" customHeight="1">
      <c r="A317" s="66"/>
    </row>
    <row r="318" ht="12.75" customHeight="1">
      <c r="A318" s="66"/>
    </row>
    <row r="319" ht="12.75" customHeight="1">
      <c r="A319" s="66"/>
    </row>
    <row r="320" ht="12.75" customHeight="1">
      <c r="A320" s="66"/>
    </row>
    <row r="321" ht="12.75" customHeight="1">
      <c r="A321" s="66"/>
    </row>
    <row r="322" ht="12.75" customHeight="1">
      <c r="A322" s="66"/>
    </row>
    <row r="323" ht="12.75" customHeight="1">
      <c r="A323" s="66"/>
    </row>
    <row r="324" ht="12.75" customHeight="1">
      <c r="A324" s="66"/>
    </row>
    <row r="325" ht="12.75" customHeight="1">
      <c r="A325" s="66"/>
    </row>
    <row r="326" ht="12.75" customHeight="1">
      <c r="A326" s="66"/>
    </row>
    <row r="327" ht="12.75" customHeight="1">
      <c r="A327" s="66"/>
    </row>
    <row r="328" ht="12.75" customHeight="1">
      <c r="A328" s="66"/>
    </row>
    <row r="329" ht="12.75" customHeight="1">
      <c r="A329" s="66"/>
    </row>
    <row r="330" ht="12.75" customHeight="1">
      <c r="A330" s="66"/>
    </row>
    <row r="331" ht="12.75" customHeight="1">
      <c r="A331" s="66"/>
    </row>
    <row r="332" ht="12.75" customHeight="1">
      <c r="A332" s="66"/>
    </row>
    <row r="333" ht="12.75" customHeight="1">
      <c r="A333" s="66"/>
    </row>
    <row r="334" ht="12.75" customHeight="1">
      <c r="A334" s="66"/>
    </row>
    <row r="335" ht="12.75" customHeight="1">
      <c r="A335" s="66"/>
    </row>
    <row r="336" ht="12.75" customHeight="1">
      <c r="A336" s="66"/>
    </row>
    <row r="337" ht="12.75" customHeight="1">
      <c r="A337" s="66"/>
    </row>
    <row r="338" ht="12.75" customHeight="1">
      <c r="A338" s="66"/>
    </row>
    <row r="339" ht="12.75" customHeight="1">
      <c r="A339" s="66"/>
    </row>
    <row r="340" ht="12.75" customHeight="1">
      <c r="A340" s="66"/>
    </row>
    <row r="341" ht="12.75" customHeight="1">
      <c r="A341" s="66"/>
    </row>
    <row r="342" ht="12.75" customHeight="1">
      <c r="A342" s="66"/>
    </row>
    <row r="343" ht="12.75" customHeight="1">
      <c r="A343" s="66"/>
    </row>
    <row r="344" ht="12.75" customHeight="1">
      <c r="A344" s="66"/>
    </row>
    <row r="345" ht="12.75" customHeight="1">
      <c r="A345" s="66"/>
    </row>
    <row r="346" ht="12.75" customHeight="1">
      <c r="A346" s="66"/>
    </row>
    <row r="347" ht="12.75" customHeight="1">
      <c r="A347" s="66"/>
    </row>
    <row r="348" ht="12.75" customHeight="1">
      <c r="A348" s="66"/>
    </row>
    <row r="349" ht="12.75" customHeight="1">
      <c r="A349" s="66"/>
    </row>
    <row r="350" ht="12.75" customHeight="1">
      <c r="A350" s="66"/>
    </row>
    <row r="351" ht="12.75" customHeight="1">
      <c r="A351" s="66"/>
    </row>
    <row r="352" ht="12.75" customHeight="1">
      <c r="A352" s="66"/>
    </row>
    <row r="353" ht="12.75" customHeight="1">
      <c r="A353" s="66"/>
    </row>
    <row r="354" ht="12.75" customHeight="1">
      <c r="A354" s="66"/>
    </row>
    <row r="355" ht="12.75" customHeight="1">
      <c r="A355" s="66"/>
    </row>
    <row r="356" ht="12.75" customHeight="1">
      <c r="A356" s="66"/>
    </row>
    <row r="357" ht="12.75" customHeight="1">
      <c r="A357" s="66"/>
    </row>
    <row r="358" ht="12.75" customHeight="1">
      <c r="A358" s="66"/>
    </row>
    <row r="359" ht="12.75" customHeight="1">
      <c r="A359" s="66"/>
    </row>
    <row r="360" ht="12.75" customHeight="1">
      <c r="A360" s="66"/>
    </row>
    <row r="361" ht="12.75" customHeight="1">
      <c r="A361" s="66"/>
    </row>
    <row r="362" ht="12.75" customHeight="1">
      <c r="A362" s="66"/>
    </row>
    <row r="363" ht="12.75" customHeight="1">
      <c r="A363" s="66"/>
    </row>
    <row r="364" ht="12.75" customHeight="1">
      <c r="A364" s="66"/>
    </row>
    <row r="365" ht="12.75" customHeight="1">
      <c r="A365" s="66"/>
    </row>
    <row r="366" ht="12.75" customHeight="1">
      <c r="A366" s="66"/>
    </row>
    <row r="367" ht="12.75" customHeight="1">
      <c r="A367" s="66"/>
    </row>
    <row r="368" ht="12.75" customHeight="1">
      <c r="A368" s="66"/>
    </row>
    <row r="369" ht="12.75" customHeight="1">
      <c r="A369" s="66"/>
    </row>
    <row r="370" ht="12.75" customHeight="1">
      <c r="A370" s="66"/>
    </row>
    <row r="371" ht="12.75" customHeight="1">
      <c r="A371" s="66"/>
    </row>
    <row r="372" ht="12.75" customHeight="1">
      <c r="A372" s="66"/>
    </row>
    <row r="373" ht="12.75" customHeight="1">
      <c r="A373" s="66"/>
    </row>
    <row r="374" ht="12.75" customHeight="1">
      <c r="A374" s="66"/>
    </row>
    <row r="375" ht="12.75" customHeight="1">
      <c r="A375" s="66"/>
    </row>
    <row r="376" ht="12.75" customHeight="1">
      <c r="A376" s="66"/>
    </row>
    <row r="377" ht="12.75" customHeight="1">
      <c r="A377" s="66"/>
    </row>
    <row r="378" ht="12.75" customHeight="1">
      <c r="A378" s="66"/>
    </row>
    <row r="379" ht="12.75" customHeight="1">
      <c r="A379" s="66"/>
    </row>
    <row r="380" ht="12.75" customHeight="1">
      <c r="A380" s="66"/>
    </row>
    <row r="381" ht="12.75" customHeight="1">
      <c r="A381" s="66"/>
    </row>
    <row r="382" ht="12.75" customHeight="1">
      <c r="A382" s="66"/>
    </row>
    <row r="383" ht="12.75" customHeight="1">
      <c r="A383" s="66"/>
    </row>
    <row r="384" ht="12.75" customHeight="1">
      <c r="A384" s="66"/>
    </row>
    <row r="385" ht="12.75" customHeight="1">
      <c r="A385" s="66"/>
    </row>
    <row r="386" ht="12.75" customHeight="1">
      <c r="A386" s="66"/>
    </row>
    <row r="387" ht="12.75" customHeight="1">
      <c r="A387" s="66"/>
    </row>
    <row r="388" ht="12.75" customHeight="1">
      <c r="A388" s="66"/>
    </row>
    <row r="389" ht="12.75" customHeight="1">
      <c r="A389" s="66"/>
    </row>
    <row r="390" ht="12.75" customHeight="1">
      <c r="A390" s="66"/>
    </row>
    <row r="391" ht="12.75" customHeight="1">
      <c r="A391" s="66"/>
    </row>
    <row r="392" ht="12.75" customHeight="1">
      <c r="A392" s="66"/>
    </row>
    <row r="393" ht="12.75" customHeight="1">
      <c r="A393" s="66"/>
    </row>
    <row r="394" ht="12.75" customHeight="1">
      <c r="A394" s="66"/>
    </row>
    <row r="395" ht="12.75" customHeight="1">
      <c r="A395" s="66"/>
    </row>
    <row r="396" ht="12.75" customHeight="1">
      <c r="A396" s="66"/>
    </row>
    <row r="397" ht="12.75" customHeight="1">
      <c r="A397" s="66"/>
    </row>
    <row r="398" ht="12.75" customHeight="1">
      <c r="A398" s="66"/>
    </row>
    <row r="399" ht="12.75" customHeight="1">
      <c r="A399" s="66"/>
    </row>
    <row r="400" ht="12.75" customHeight="1">
      <c r="A400" s="66"/>
    </row>
    <row r="401" ht="12.75" customHeight="1">
      <c r="A401" s="66"/>
    </row>
    <row r="402" ht="12.75" customHeight="1">
      <c r="A402" s="66"/>
    </row>
    <row r="403" ht="12.75" customHeight="1">
      <c r="A403" s="66"/>
    </row>
    <row r="404" ht="12.75" customHeight="1">
      <c r="A404" s="66"/>
    </row>
    <row r="405" ht="12.75" customHeight="1">
      <c r="A405" s="66"/>
    </row>
    <row r="406" ht="12.75" customHeight="1">
      <c r="A406" s="66"/>
    </row>
    <row r="407" ht="12.75" customHeight="1">
      <c r="A407" s="66"/>
    </row>
    <row r="408" ht="12.75" customHeight="1">
      <c r="A408" s="66"/>
    </row>
    <row r="409" ht="12.75" customHeight="1">
      <c r="A409" s="66"/>
    </row>
    <row r="410" ht="12.75" customHeight="1">
      <c r="A410" s="66"/>
    </row>
    <row r="411" ht="12.75" customHeight="1">
      <c r="A411" s="66"/>
    </row>
    <row r="412" ht="12.75" customHeight="1">
      <c r="A412" s="66"/>
    </row>
    <row r="413" ht="12.75" customHeight="1">
      <c r="A413" s="66"/>
    </row>
    <row r="414" ht="12.75" customHeight="1">
      <c r="A414" s="66"/>
    </row>
    <row r="415" ht="12.75" customHeight="1">
      <c r="A415" s="66"/>
    </row>
    <row r="416" ht="12.75" customHeight="1">
      <c r="A416" s="66"/>
    </row>
    <row r="417" ht="12.75" customHeight="1">
      <c r="A417" s="66"/>
    </row>
    <row r="418" ht="12.75" customHeight="1">
      <c r="A418" s="66"/>
    </row>
    <row r="419" ht="12.75" customHeight="1">
      <c r="A419" s="66"/>
    </row>
    <row r="420" ht="12.75" customHeight="1">
      <c r="A420" s="66"/>
    </row>
    <row r="421" ht="12.75" customHeight="1">
      <c r="A421" s="66"/>
    </row>
    <row r="422" ht="12.75" customHeight="1">
      <c r="A422" s="66"/>
    </row>
    <row r="423" ht="12.75" customHeight="1">
      <c r="A423" s="66"/>
    </row>
    <row r="424" ht="12.75" customHeight="1">
      <c r="A424" s="66"/>
    </row>
    <row r="425" ht="12.75" customHeight="1">
      <c r="A425" s="66"/>
    </row>
    <row r="426" ht="12.75" customHeight="1">
      <c r="A426" s="66"/>
    </row>
    <row r="427" ht="12.75" customHeight="1">
      <c r="A427" s="66"/>
    </row>
    <row r="428" ht="12.75" customHeight="1">
      <c r="A428" s="66"/>
    </row>
    <row r="429" ht="12.75" customHeight="1">
      <c r="A429" s="66"/>
    </row>
    <row r="430" ht="12.75" customHeight="1">
      <c r="A430" s="66"/>
    </row>
    <row r="431" ht="12.75" customHeight="1">
      <c r="A431" s="66"/>
    </row>
    <row r="432" ht="12.75" customHeight="1">
      <c r="A432" s="66"/>
    </row>
    <row r="433" ht="12.75" customHeight="1">
      <c r="A433" s="66"/>
    </row>
    <row r="434" ht="12.75" customHeight="1">
      <c r="A434" s="66"/>
    </row>
    <row r="435" ht="12.75" customHeight="1">
      <c r="A435" s="66"/>
    </row>
    <row r="436" ht="12.75" customHeight="1">
      <c r="A436" s="66"/>
    </row>
    <row r="437" ht="12.75" customHeight="1">
      <c r="A437" s="66"/>
    </row>
    <row r="438" ht="12.75" customHeight="1">
      <c r="A438" s="66"/>
    </row>
    <row r="439" ht="12.75" customHeight="1">
      <c r="A439" s="66"/>
    </row>
    <row r="440" ht="12.75" customHeight="1">
      <c r="A440" s="66"/>
    </row>
    <row r="441" ht="12.75" customHeight="1">
      <c r="A441" s="66"/>
    </row>
    <row r="442" ht="12.75" customHeight="1">
      <c r="A442" s="66"/>
    </row>
    <row r="443" ht="12.75" customHeight="1">
      <c r="A443" s="66"/>
    </row>
    <row r="444" ht="12.75" customHeight="1">
      <c r="A444" s="66"/>
    </row>
    <row r="445" ht="12.75" customHeight="1">
      <c r="A445" s="66"/>
    </row>
    <row r="446" ht="12.75" customHeight="1">
      <c r="A446" s="66"/>
    </row>
    <row r="447" ht="12.75" customHeight="1">
      <c r="A447" s="66"/>
    </row>
    <row r="448" ht="12.75" customHeight="1">
      <c r="A448" s="66"/>
    </row>
    <row r="449" ht="12.75" customHeight="1">
      <c r="A449" s="66"/>
    </row>
    <row r="450" ht="12.75" customHeight="1">
      <c r="A450" s="66"/>
    </row>
    <row r="451" ht="12.75" customHeight="1">
      <c r="A451" s="66"/>
    </row>
    <row r="452" ht="12.75" customHeight="1">
      <c r="A452" s="66"/>
    </row>
    <row r="453" ht="12.75" customHeight="1">
      <c r="A453" s="66"/>
    </row>
    <row r="454" ht="12.75" customHeight="1">
      <c r="A454" s="66"/>
    </row>
    <row r="455" ht="12.75" customHeight="1">
      <c r="A455" s="66"/>
    </row>
    <row r="456" ht="12.75" customHeight="1">
      <c r="A456" s="66"/>
    </row>
    <row r="457" ht="12.75" customHeight="1">
      <c r="A457" s="66"/>
    </row>
    <row r="458" ht="12.75" customHeight="1">
      <c r="A458" s="66"/>
    </row>
    <row r="459" ht="12.75" customHeight="1">
      <c r="A459" s="66"/>
    </row>
    <row r="460" ht="12.75" customHeight="1">
      <c r="A460" s="66"/>
    </row>
    <row r="461" ht="12.75" customHeight="1">
      <c r="A461" s="66"/>
    </row>
    <row r="462" ht="12.75" customHeight="1">
      <c r="A462" s="66"/>
    </row>
    <row r="463" ht="12.75" customHeight="1">
      <c r="A463" s="66"/>
    </row>
    <row r="464" ht="12.75" customHeight="1">
      <c r="A464" s="66"/>
    </row>
    <row r="465" ht="12.75" customHeight="1">
      <c r="A465" s="66"/>
    </row>
    <row r="466" ht="12.75" customHeight="1">
      <c r="A466" s="66"/>
    </row>
    <row r="467" ht="12.75" customHeight="1">
      <c r="A467" s="66"/>
    </row>
    <row r="468" ht="12.75" customHeight="1">
      <c r="A468" s="66"/>
    </row>
    <row r="469" ht="12.75" customHeight="1">
      <c r="A469" s="66"/>
    </row>
    <row r="470" ht="12.75" customHeight="1">
      <c r="A470" s="66"/>
    </row>
    <row r="471" ht="12.75" customHeight="1">
      <c r="A471" s="66"/>
    </row>
    <row r="472" ht="12.75" customHeight="1">
      <c r="A472" s="66"/>
    </row>
    <row r="473" ht="12.75" customHeight="1">
      <c r="A473" s="66"/>
    </row>
    <row r="474" ht="12.75" customHeight="1">
      <c r="A474" s="66"/>
    </row>
    <row r="475" ht="12.75" customHeight="1">
      <c r="A475" s="66"/>
    </row>
    <row r="476" ht="12.75" customHeight="1">
      <c r="A476" s="66"/>
    </row>
    <row r="477" ht="12.75" customHeight="1">
      <c r="A477" s="66"/>
    </row>
    <row r="478" ht="12.75" customHeight="1">
      <c r="A478" s="66"/>
    </row>
    <row r="479" ht="12.75" customHeight="1">
      <c r="A479" s="66"/>
    </row>
    <row r="480" ht="12.75" customHeight="1">
      <c r="A480" s="66"/>
    </row>
    <row r="481" ht="12.75" customHeight="1">
      <c r="A481" s="66"/>
    </row>
    <row r="482" ht="12.75" customHeight="1">
      <c r="A482" s="66"/>
    </row>
    <row r="483" ht="12.75" customHeight="1">
      <c r="A483" s="66"/>
    </row>
    <row r="484" ht="12.75" customHeight="1">
      <c r="A484" s="66"/>
    </row>
    <row r="485" ht="12.75" customHeight="1">
      <c r="A485" s="66"/>
    </row>
    <row r="486" ht="12.75" customHeight="1">
      <c r="A486" s="66"/>
    </row>
    <row r="487" ht="12.75" customHeight="1">
      <c r="A487" s="66"/>
    </row>
    <row r="488" ht="12.75" customHeight="1">
      <c r="A488" s="66"/>
    </row>
    <row r="489" ht="12.75" customHeight="1">
      <c r="A489" s="66"/>
    </row>
    <row r="490" ht="12.75" customHeight="1">
      <c r="A490" s="66"/>
    </row>
    <row r="491" ht="12.75" customHeight="1">
      <c r="A491" s="66"/>
    </row>
    <row r="492" ht="12.75" customHeight="1">
      <c r="A492" s="66"/>
    </row>
    <row r="493" ht="12.75" customHeight="1">
      <c r="A493" s="66"/>
    </row>
    <row r="494" ht="12.75" customHeight="1">
      <c r="A494" s="66"/>
    </row>
    <row r="495" ht="12.75" customHeight="1">
      <c r="A495" s="66"/>
    </row>
    <row r="496" ht="12.75" customHeight="1">
      <c r="A496" s="66"/>
    </row>
    <row r="497" ht="12.75" customHeight="1">
      <c r="A497" s="66"/>
    </row>
    <row r="498" ht="12.75" customHeight="1">
      <c r="A498" s="66"/>
    </row>
    <row r="499" ht="12.75" customHeight="1">
      <c r="A499" s="66"/>
    </row>
    <row r="500" ht="12.75" customHeight="1">
      <c r="A500" s="66"/>
    </row>
    <row r="501" ht="12.75" customHeight="1">
      <c r="A501" s="66"/>
    </row>
    <row r="502" ht="12.75" customHeight="1">
      <c r="A502" s="66"/>
    </row>
    <row r="503" ht="12.75" customHeight="1">
      <c r="A503" s="66"/>
    </row>
    <row r="504" ht="12.75" customHeight="1">
      <c r="A504" s="66"/>
    </row>
    <row r="505" ht="12.75" customHeight="1">
      <c r="A505" s="66"/>
    </row>
    <row r="506" ht="12.75" customHeight="1">
      <c r="A506" s="66"/>
    </row>
    <row r="507" ht="12.75" customHeight="1">
      <c r="A507" s="66"/>
    </row>
    <row r="508" ht="12.75" customHeight="1">
      <c r="A508" s="66"/>
    </row>
    <row r="509" ht="12.75" customHeight="1">
      <c r="A509" s="66"/>
    </row>
    <row r="510" ht="12.75" customHeight="1">
      <c r="A510" s="66"/>
    </row>
    <row r="511" ht="12.75" customHeight="1">
      <c r="A511" s="66"/>
    </row>
    <row r="512" ht="12.75" customHeight="1">
      <c r="A512" s="66"/>
    </row>
    <row r="513" ht="12.75" customHeight="1">
      <c r="A513" s="66"/>
    </row>
    <row r="514" ht="12.75" customHeight="1">
      <c r="A514" s="66"/>
    </row>
    <row r="515" ht="12.75" customHeight="1">
      <c r="A515" s="66"/>
    </row>
    <row r="516" ht="12.75" customHeight="1">
      <c r="A516" s="66"/>
    </row>
    <row r="517" ht="12.75" customHeight="1">
      <c r="A517" s="66"/>
    </row>
    <row r="518" ht="12.75" customHeight="1">
      <c r="A518" s="66"/>
    </row>
    <row r="519" ht="12.75" customHeight="1">
      <c r="A519" s="66"/>
    </row>
    <row r="520" ht="12.75" customHeight="1">
      <c r="A520" s="66"/>
    </row>
    <row r="521" ht="12.75" customHeight="1">
      <c r="A521" s="66"/>
    </row>
    <row r="522" ht="12.75" customHeight="1">
      <c r="A522" s="66"/>
    </row>
    <row r="523" ht="12.75" customHeight="1">
      <c r="A523" s="66"/>
    </row>
    <row r="524" ht="12.75" customHeight="1">
      <c r="A524" s="66"/>
    </row>
    <row r="525" ht="12.75" customHeight="1">
      <c r="A525" s="66"/>
    </row>
    <row r="526" ht="12.75" customHeight="1">
      <c r="A526" s="66"/>
    </row>
    <row r="527" ht="12.75" customHeight="1">
      <c r="A527" s="66"/>
    </row>
    <row r="528" ht="12.75" customHeight="1">
      <c r="A528" s="66"/>
    </row>
    <row r="529" ht="12.75" customHeight="1">
      <c r="A529" s="66"/>
    </row>
    <row r="530" ht="12.75" customHeight="1">
      <c r="A530" s="66"/>
    </row>
    <row r="531" ht="12.75" customHeight="1">
      <c r="A531" s="66"/>
    </row>
    <row r="532" ht="12.75" customHeight="1">
      <c r="A532" s="66"/>
    </row>
    <row r="533" ht="12.75" customHeight="1">
      <c r="A533" s="66"/>
    </row>
    <row r="534" ht="12.75" customHeight="1">
      <c r="A534" s="66"/>
    </row>
    <row r="535" ht="12.75" customHeight="1">
      <c r="A535" s="66"/>
    </row>
    <row r="536" ht="12.75" customHeight="1">
      <c r="A536" s="66"/>
    </row>
    <row r="537" ht="12.75" customHeight="1">
      <c r="A537" s="66"/>
    </row>
    <row r="538" ht="12.75" customHeight="1">
      <c r="A538" s="66"/>
    </row>
    <row r="539" ht="12.75" customHeight="1">
      <c r="A539" s="66"/>
    </row>
    <row r="540" ht="12.75" customHeight="1">
      <c r="A540" s="66"/>
    </row>
    <row r="541" ht="12.75" customHeight="1">
      <c r="A541" s="66"/>
    </row>
    <row r="542" ht="12.75" customHeight="1">
      <c r="A542" s="66"/>
    </row>
    <row r="543" ht="12.75" customHeight="1">
      <c r="A543" s="66"/>
    </row>
    <row r="544" ht="12.75" customHeight="1">
      <c r="A544" s="66"/>
    </row>
    <row r="545" ht="12.75" customHeight="1">
      <c r="A545" s="66"/>
    </row>
    <row r="546" ht="12.75" customHeight="1">
      <c r="A546" s="66"/>
    </row>
    <row r="547" ht="12.75" customHeight="1">
      <c r="A547" s="66"/>
    </row>
    <row r="548" ht="12.75" customHeight="1">
      <c r="A548" s="66"/>
    </row>
    <row r="549" ht="12.75" customHeight="1">
      <c r="A549" s="66"/>
    </row>
    <row r="550" ht="12.75" customHeight="1">
      <c r="A550" s="66"/>
    </row>
    <row r="551" ht="12.75" customHeight="1">
      <c r="A551" s="66"/>
    </row>
    <row r="552" ht="12.75" customHeight="1">
      <c r="A552" s="66"/>
    </row>
    <row r="553" ht="12.75" customHeight="1">
      <c r="A553" s="66"/>
    </row>
    <row r="554" ht="12.75" customHeight="1">
      <c r="A554" s="66"/>
    </row>
    <row r="555" ht="12.75" customHeight="1">
      <c r="A555" s="66"/>
    </row>
    <row r="556" ht="12.75" customHeight="1">
      <c r="A556" s="66"/>
    </row>
    <row r="557" ht="12.75" customHeight="1">
      <c r="A557" s="66"/>
    </row>
    <row r="558" ht="12.75" customHeight="1">
      <c r="A558" s="66"/>
    </row>
    <row r="559" ht="12.75" customHeight="1">
      <c r="A559" s="66"/>
    </row>
    <row r="560" ht="12.75" customHeight="1">
      <c r="A560" s="66"/>
    </row>
    <row r="561" ht="12.75" customHeight="1">
      <c r="A561" s="66"/>
    </row>
    <row r="562" ht="12.75" customHeight="1">
      <c r="A562" s="66"/>
    </row>
    <row r="563" ht="12.75" customHeight="1">
      <c r="A563" s="66"/>
    </row>
    <row r="564" ht="12.75" customHeight="1">
      <c r="A564" s="66"/>
    </row>
    <row r="565" ht="12.75" customHeight="1">
      <c r="A565" s="66"/>
    </row>
    <row r="566" ht="12.75" customHeight="1">
      <c r="A566" s="66"/>
    </row>
    <row r="567" ht="12.75" customHeight="1">
      <c r="A567" s="66"/>
    </row>
    <row r="568" ht="12.75" customHeight="1">
      <c r="A568" s="66"/>
    </row>
    <row r="569" ht="12.75" customHeight="1">
      <c r="A569" s="66"/>
    </row>
    <row r="570" ht="12.75" customHeight="1">
      <c r="A570" s="66"/>
    </row>
    <row r="571" ht="12.75" customHeight="1">
      <c r="A571" s="66"/>
    </row>
    <row r="572" ht="12.75" customHeight="1">
      <c r="A572" s="66"/>
    </row>
    <row r="573" ht="12.75" customHeight="1">
      <c r="A573" s="66"/>
    </row>
    <row r="574" ht="12.75" customHeight="1">
      <c r="A574" s="66"/>
    </row>
    <row r="575" ht="12.75" customHeight="1">
      <c r="A575" s="66"/>
    </row>
    <row r="576" ht="12.75" customHeight="1">
      <c r="A576" s="66"/>
    </row>
    <row r="577" ht="12.75" customHeight="1">
      <c r="A577" s="66"/>
    </row>
    <row r="578" ht="12.75" customHeight="1">
      <c r="A578" s="66"/>
    </row>
    <row r="579" ht="12.75" customHeight="1">
      <c r="A579" s="66"/>
    </row>
    <row r="580" ht="12.75" customHeight="1">
      <c r="A580" s="66"/>
    </row>
    <row r="581" ht="12.75" customHeight="1">
      <c r="A581" s="66"/>
    </row>
    <row r="582" ht="12.75" customHeight="1">
      <c r="A582" s="66"/>
    </row>
    <row r="583" ht="12.75" customHeight="1">
      <c r="A583" s="66"/>
    </row>
    <row r="584" ht="12.75" customHeight="1">
      <c r="A584" s="66"/>
    </row>
    <row r="585" ht="12.75" customHeight="1">
      <c r="A585" s="66"/>
    </row>
    <row r="586" ht="12.75" customHeight="1">
      <c r="A586" s="66"/>
    </row>
    <row r="587" ht="12.75" customHeight="1">
      <c r="A587" s="66"/>
    </row>
    <row r="588" ht="12.75" customHeight="1">
      <c r="A588" s="66"/>
    </row>
    <row r="589" ht="12.75" customHeight="1">
      <c r="A589" s="66"/>
    </row>
    <row r="590" ht="12.75" customHeight="1">
      <c r="A590" s="66"/>
    </row>
    <row r="591" ht="12.75" customHeight="1">
      <c r="A591" s="66"/>
    </row>
    <row r="592" ht="12.75" customHeight="1">
      <c r="A592" s="66"/>
    </row>
    <row r="593" ht="12.75" customHeight="1">
      <c r="A593" s="66"/>
    </row>
    <row r="594" ht="12.75" customHeight="1">
      <c r="A594" s="66"/>
    </row>
    <row r="595" ht="12.75" customHeight="1">
      <c r="A595" s="66"/>
    </row>
    <row r="596" ht="12.75" customHeight="1">
      <c r="A596" s="66"/>
    </row>
    <row r="597" ht="12.75" customHeight="1">
      <c r="A597" s="66"/>
    </row>
    <row r="598" ht="12.75" customHeight="1">
      <c r="A598" s="66"/>
    </row>
    <row r="599" ht="12.75" customHeight="1">
      <c r="A599" s="66"/>
    </row>
    <row r="600" ht="12.75" customHeight="1">
      <c r="A600" s="66"/>
    </row>
    <row r="601" ht="12.75" customHeight="1">
      <c r="A601" s="66"/>
    </row>
    <row r="602" ht="12.75" customHeight="1">
      <c r="A602" s="66"/>
    </row>
    <row r="603" ht="12.75" customHeight="1">
      <c r="A603" s="66"/>
    </row>
    <row r="604" ht="12.75" customHeight="1">
      <c r="A604" s="66"/>
    </row>
    <row r="605" ht="12.75" customHeight="1">
      <c r="A605" s="66"/>
    </row>
    <row r="606" ht="12.75" customHeight="1">
      <c r="A606" s="66"/>
    </row>
    <row r="607" ht="12.75" customHeight="1">
      <c r="A607" s="66"/>
    </row>
    <row r="608" ht="12.75" customHeight="1">
      <c r="A608" s="66"/>
    </row>
    <row r="609" ht="12.75" customHeight="1">
      <c r="A609" s="66"/>
    </row>
    <row r="610" ht="12.75" customHeight="1">
      <c r="A610" s="66"/>
    </row>
    <row r="611" ht="12.75" customHeight="1">
      <c r="A611" s="66"/>
    </row>
    <row r="612" ht="12.75" customHeight="1">
      <c r="A612" s="66"/>
    </row>
    <row r="613" ht="12.75" customHeight="1">
      <c r="A613" s="66"/>
    </row>
    <row r="614" ht="12.75" customHeight="1">
      <c r="A614" s="66"/>
    </row>
    <row r="615" ht="12.75" customHeight="1">
      <c r="A615" s="66"/>
    </row>
    <row r="616" ht="12.75" customHeight="1">
      <c r="A616" s="66"/>
    </row>
    <row r="617" ht="12.75" customHeight="1">
      <c r="A617" s="66"/>
    </row>
    <row r="618" ht="12.75" customHeight="1">
      <c r="A618" s="66"/>
    </row>
    <row r="619" ht="12.75" customHeight="1">
      <c r="A619" s="66"/>
    </row>
    <row r="620" ht="12.75" customHeight="1">
      <c r="A620" s="66"/>
    </row>
    <row r="621" ht="12.75" customHeight="1">
      <c r="A621" s="66"/>
    </row>
    <row r="622" ht="12.75" customHeight="1">
      <c r="A622" s="66"/>
    </row>
    <row r="623" ht="12.75" customHeight="1">
      <c r="A623" s="66"/>
    </row>
    <row r="624" ht="12.75" customHeight="1">
      <c r="A624" s="66"/>
    </row>
    <row r="625" ht="12.75" customHeight="1">
      <c r="A625" s="66"/>
    </row>
    <row r="626" ht="12.75" customHeight="1">
      <c r="A626" s="66"/>
    </row>
    <row r="627" ht="12.75" customHeight="1">
      <c r="A627" s="66"/>
    </row>
    <row r="628" ht="12.75" customHeight="1">
      <c r="A628" s="66"/>
    </row>
    <row r="629" ht="12.75" customHeight="1">
      <c r="A629" s="66"/>
    </row>
    <row r="630" ht="12.75" customHeight="1">
      <c r="A630" s="66"/>
    </row>
    <row r="631" ht="12.75" customHeight="1">
      <c r="A631" s="66"/>
    </row>
    <row r="632" ht="12.75" customHeight="1">
      <c r="A632" s="66"/>
    </row>
    <row r="633" ht="12.75" customHeight="1">
      <c r="A633" s="66"/>
    </row>
    <row r="634" ht="12.75" customHeight="1">
      <c r="A634" s="66"/>
    </row>
    <row r="635" ht="12.75" customHeight="1">
      <c r="A635" s="66"/>
    </row>
    <row r="636" ht="12.75" customHeight="1">
      <c r="A636" s="66"/>
    </row>
    <row r="637" ht="12.75" customHeight="1">
      <c r="A637" s="66"/>
    </row>
    <row r="638" ht="12.75" customHeight="1">
      <c r="A638" s="66"/>
    </row>
    <row r="639" ht="12.75" customHeight="1">
      <c r="A639" s="66"/>
    </row>
    <row r="640" ht="12.75" customHeight="1">
      <c r="A640" s="66"/>
    </row>
    <row r="641" ht="12.75" customHeight="1">
      <c r="A641" s="66"/>
    </row>
    <row r="642" ht="12.75" customHeight="1">
      <c r="A642" s="66"/>
    </row>
    <row r="643" ht="12.75" customHeight="1">
      <c r="A643" s="66"/>
    </row>
    <row r="644" ht="12.75" customHeight="1">
      <c r="A644" s="66"/>
    </row>
    <row r="645" ht="12.75" customHeight="1">
      <c r="A645" s="66"/>
    </row>
    <row r="646" ht="12.75" customHeight="1">
      <c r="A646" s="66"/>
    </row>
    <row r="647" ht="12.75" customHeight="1">
      <c r="A647" s="66"/>
    </row>
    <row r="648" ht="12.75" customHeight="1">
      <c r="A648" s="66"/>
    </row>
    <row r="649" ht="12.75" customHeight="1">
      <c r="A649" s="66"/>
    </row>
    <row r="650" ht="12.75" customHeight="1">
      <c r="A650" s="66"/>
    </row>
    <row r="651" ht="12.75" customHeight="1">
      <c r="A651" s="66"/>
    </row>
    <row r="652" ht="12.75" customHeight="1">
      <c r="A652" s="66"/>
    </row>
    <row r="653" ht="12.75" customHeight="1">
      <c r="A653" s="66"/>
    </row>
    <row r="654" ht="12.75" customHeight="1">
      <c r="A654" s="66"/>
    </row>
    <row r="655" ht="12.75" customHeight="1">
      <c r="A655" s="66"/>
    </row>
    <row r="656" ht="12.75" customHeight="1">
      <c r="A656" s="66"/>
    </row>
    <row r="657" ht="12.75" customHeight="1">
      <c r="A657" s="66"/>
    </row>
    <row r="658" ht="12.75" customHeight="1">
      <c r="A658" s="66"/>
    </row>
    <row r="659" ht="12.75" customHeight="1">
      <c r="A659" s="66"/>
    </row>
    <row r="660" ht="12.75" customHeight="1">
      <c r="A660" s="66"/>
    </row>
    <row r="661" ht="12.75" customHeight="1">
      <c r="A661" s="66"/>
    </row>
    <row r="662" ht="12.75" customHeight="1">
      <c r="A662" s="66"/>
    </row>
    <row r="663" ht="12.75" customHeight="1">
      <c r="A663" s="66"/>
    </row>
    <row r="664" ht="12.75" customHeight="1">
      <c r="A664" s="66"/>
    </row>
    <row r="665" ht="12.75" customHeight="1">
      <c r="A665" s="66"/>
    </row>
    <row r="666" ht="12.75" customHeight="1">
      <c r="A666" s="66"/>
    </row>
    <row r="667" ht="12.75" customHeight="1">
      <c r="A667" s="66"/>
    </row>
    <row r="668" ht="12.75" customHeight="1">
      <c r="A668" s="66"/>
    </row>
    <row r="669" ht="12.75" customHeight="1">
      <c r="A669" s="66"/>
    </row>
    <row r="670" ht="12.75" customHeight="1">
      <c r="A670" s="66"/>
    </row>
    <row r="671" ht="12.75" customHeight="1">
      <c r="A671" s="66"/>
    </row>
    <row r="672" ht="12.75" customHeight="1">
      <c r="A672" s="66"/>
    </row>
    <row r="673" ht="12.75" customHeight="1">
      <c r="A673" s="66"/>
    </row>
    <row r="674" ht="12.75" customHeight="1">
      <c r="A674" s="66"/>
    </row>
    <row r="675" ht="12.75" customHeight="1">
      <c r="A675" s="66"/>
    </row>
    <row r="676" ht="12.75" customHeight="1">
      <c r="A676" s="66"/>
    </row>
    <row r="677" ht="12.75" customHeight="1">
      <c r="A677" s="66"/>
    </row>
    <row r="678" ht="12.75" customHeight="1">
      <c r="A678" s="66"/>
    </row>
    <row r="679" ht="12.75" customHeight="1">
      <c r="A679" s="66"/>
    </row>
    <row r="680" ht="12.75" customHeight="1">
      <c r="A680" s="66"/>
    </row>
    <row r="681" ht="12.75" customHeight="1">
      <c r="A681" s="66"/>
    </row>
    <row r="682" ht="12.75" customHeight="1">
      <c r="A682" s="66"/>
    </row>
    <row r="683" ht="12.75" customHeight="1">
      <c r="A683" s="66"/>
    </row>
    <row r="684" ht="12.75" customHeight="1">
      <c r="A684" s="66"/>
    </row>
    <row r="685" ht="12.75" customHeight="1">
      <c r="A685" s="66"/>
    </row>
    <row r="686" ht="12.75" customHeight="1">
      <c r="A686" s="66"/>
    </row>
    <row r="687" ht="12.75" customHeight="1">
      <c r="A687" s="66"/>
    </row>
    <row r="688" ht="12.75" customHeight="1">
      <c r="A688" s="66"/>
    </row>
    <row r="689" ht="12.75" customHeight="1">
      <c r="A689" s="66"/>
    </row>
    <row r="690" ht="12.75" customHeight="1">
      <c r="A690" s="66"/>
    </row>
    <row r="691" ht="12.75" customHeight="1">
      <c r="A691" s="66"/>
    </row>
    <row r="692" ht="12.75" customHeight="1">
      <c r="A692" s="66"/>
    </row>
    <row r="693" ht="12.75" customHeight="1">
      <c r="A693" s="66"/>
    </row>
    <row r="694" ht="12.75" customHeight="1">
      <c r="A694" s="66"/>
    </row>
    <row r="695" ht="12.75" customHeight="1">
      <c r="A695" s="66"/>
    </row>
    <row r="696" ht="12.75" customHeight="1">
      <c r="A696" s="66"/>
    </row>
    <row r="697" ht="12.75" customHeight="1">
      <c r="A697" s="66"/>
    </row>
    <row r="698" ht="12.75" customHeight="1">
      <c r="A698" s="66"/>
    </row>
    <row r="699" ht="12.75" customHeight="1">
      <c r="A699" s="66"/>
    </row>
    <row r="700" ht="12.75" customHeight="1">
      <c r="A700" s="66"/>
    </row>
    <row r="701" ht="12.75" customHeight="1">
      <c r="A701" s="66"/>
    </row>
    <row r="702" ht="12.75" customHeight="1">
      <c r="A702" s="66"/>
    </row>
    <row r="703" ht="12.75" customHeight="1">
      <c r="A703" s="66"/>
    </row>
    <row r="704" ht="12.75" customHeight="1">
      <c r="A704" s="66"/>
    </row>
    <row r="705" ht="12.75" customHeight="1">
      <c r="A705" s="66"/>
    </row>
    <row r="706" ht="12.75" customHeight="1">
      <c r="A706" s="66"/>
    </row>
    <row r="707" ht="12.75" customHeight="1">
      <c r="A707" s="66"/>
    </row>
    <row r="708" ht="12.75" customHeight="1">
      <c r="A708" s="66"/>
    </row>
    <row r="709" ht="12.75" customHeight="1">
      <c r="A709" s="66"/>
    </row>
    <row r="710" ht="12.75" customHeight="1">
      <c r="A710" s="66"/>
    </row>
    <row r="711" ht="12.75" customHeight="1">
      <c r="A711" s="66"/>
    </row>
    <row r="712" ht="12.75" customHeight="1">
      <c r="A712" s="66"/>
    </row>
    <row r="713" ht="12.75" customHeight="1">
      <c r="A713" s="66"/>
    </row>
    <row r="714" ht="12.75" customHeight="1">
      <c r="A714" s="66"/>
    </row>
    <row r="715" ht="12.75" customHeight="1">
      <c r="A715" s="66"/>
    </row>
    <row r="716" ht="12.75" customHeight="1">
      <c r="A716" s="66"/>
    </row>
    <row r="717" ht="12.75" customHeight="1">
      <c r="A717" s="66"/>
    </row>
    <row r="718" ht="12.75" customHeight="1">
      <c r="A718" s="66"/>
    </row>
    <row r="719" ht="12.75" customHeight="1">
      <c r="A719" s="66"/>
    </row>
    <row r="720" ht="12.75" customHeight="1">
      <c r="A720" s="66"/>
    </row>
    <row r="721" ht="12.75" customHeight="1">
      <c r="A721" s="66"/>
    </row>
    <row r="722" ht="12.75" customHeight="1">
      <c r="A722" s="66"/>
    </row>
    <row r="723" ht="12.75" customHeight="1">
      <c r="A723" s="66"/>
    </row>
    <row r="724" ht="12.75" customHeight="1">
      <c r="A724" s="66"/>
    </row>
    <row r="725" ht="12.75" customHeight="1">
      <c r="A725" s="66"/>
    </row>
    <row r="726" ht="12.75" customHeight="1">
      <c r="A726" s="66"/>
    </row>
    <row r="727" ht="12.75" customHeight="1">
      <c r="A727" s="66"/>
    </row>
    <row r="728" ht="12.75" customHeight="1">
      <c r="A728" s="66"/>
    </row>
    <row r="729" ht="12.75" customHeight="1">
      <c r="A729" s="66"/>
    </row>
    <row r="730" ht="12.75" customHeight="1">
      <c r="A730" s="66"/>
    </row>
    <row r="731" ht="12.75" customHeight="1">
      <c r="A731" s="66"/>
    </row>
    <row r="732" ht="12.75" customHeight="1">
      <c r="A732" s="66"/>
    </row>
    <row r="733" ht="12.75" customHeight="1">
      <c r="A733" s="66"/>
    </row>
    <row r="734" ht="12.75" customHeight="1">
      <c r="A734" s="66"/>
    </row>
    <row r="735" ht="12.75" customHeight="1">
      <c r="A735" s="66"/>
    </row>
    <row r="736" ht="12.75" customHeight="1">
      <c r="A736" s="66"/>
    </row>
    <row r="737" ht="12.75" customHeight="1">
      <c r="A737" s="66"/>
    </row>
    <row r="738" ht="12.75" customHeight="1">
      <c r="A738" s="66"/>
    </row>
    <row r="739" ht="12.75" customHeight="1">
      <c r="A739" s="66"/>
    </row>
    <row r="740" ht="12.75" customHeight="1">
      <c r="A740" s="66"/>
    </row>
    <row r="741" ht="12.75" customHeight="1">
      <c r="A741" s="66"/>
    </row>
    <row r="742" ht="12.75" customHeight="1">
      <c r="A742" s="66"/>
    </row>
    <row r="743" ht="12.75" customHeight="1">
      <c r="A743" s="66"/>
    </row>
    <row r="744" ht="12.75" customHeight="1">
      <c r="A744" s="66"/>
    </row>
    <row r="745" ht="12.75" customHeight="1">
      <c r="A745" s="66"/>
    </row>
    <row r="746" ht="12.75" customHeight="1">
      <c r="A746" s="66"/>
    </row>
    <row r="747" ht="12.75" customHeight="1">
      <c r="A747" s="66"/>
    </row>
    <row r="748" ht="12.75" customHeight="1">
      <c r="A748" s="66"/>
    </row>
    <row r="749" ht="12.75" customHeight="1">
      <c r="A749" s="66"/>
    </row>
    <row r="750" ht="12.75" customHeight="1">
      <c r="A750" s="66"/>
    </row>
    <row r="751" ht="12.75" customHeight="1">
      <c r="A751" s="66"/>
    </row>
    <row r="752" ht="12.75" customHeight="1">
      <c r="A752" s="66"/>
    </row>
    <row r="753" ht="12.75" customHeight="1">
      <c r="A753" s="66"/>
    </row>
    <row r="754" ht="12.75" customHeight="1">
      <c r="A754" s="66"/>
    </row>
    <row r="755" ht="12.75" customHeight="1">
      <c r="A755" s="66"/>
    </row>
    <row r="756" ht="12.75" customHeight="1">
      <c r="A756" s="66"/>
    </row>
    <row r="757" ht="12.75" customHeight="1">
      <c r="A757" s="66"/>
    </row>
    <row r="758" ht="12.75" customHeight="1">
      <c r="A758" s="66"/>
    </row>
    <row r="759" ht="12.75" customHeight="1">
      <c r="A759" s="66"/>
    </row>
    <row r="760" ht="12.75" customHeight="1">
      <c r="A760" s="66"/>
    </row>
    <row r="761" ht="12.75" customHeight="1">
      <c r="A761" s="66"/>
    </row>
    <row r="762" ht="12.75" customHeight="1">
      <c r="A762" s="66"/>
    </row>
    <row r="763" ht="12.75" customHeight="1">
      <c r="A763" s="66"/>
    </row>
    <row r="764" ht="12.75" customHeight="1">
      <c r="A764" s="66"/>
    </row>
    <row r="765" ht="12.75" customHeight="1">
      <c r="A765" s="66"/>
    </row>
    <row r="766" ht="12.75" customHeight="1">
      <c r="A766" s="66"/>
    </row>
    <row r="767" ht="12.75" customHeight="1">
      <c r="A767" s="66"/>
    </row>
    <row r="768" ht="12.75" customHeight="1">
      <c r="A768" s="66"/>
    </row>
    <row r="769" ht="12.75" customHeight="1">
      <c r="A769" s="66"/>
    </row>
    <row r="770" ht="12.75" customHeight="1">
      <c r="A770" s="66"/>
    </row>
    <row r="771" ht="12.75" customHeight="1">
      <c r="A771" s="66"/>
    </row>
    <row r="772" ht="12.75" customHeight="1">
      <c r="A772" s="66"/>
    </row>
    <row r="773" ht="12.75" customHeight="1">
      <c r="A773" s="66"/>
    </row>
    <row r="774" ht="12.75" customHeight="1">
      <c r="A774" s="66"/>
    </row>
    <row r="775" ht="12.75" customHeight="1">
      <c r="A775" s="66"/>
    </row>
    <row r="776" ht="12.75" customHeight="1">
      <c r="A776" s="66"/>
    </row>
    <row r="777" ht="12.75" customHeight="1">
      <c r="A777" s="66"/>
    </row>
    <row r="778" ht="12.75" customHeight="1">
      <c r="A778" s="66"/>
    </row>
    <row r="779" ht="12.75" customHeight="1">
      <c r="A779" s="66"/>
    </row>
    <row r="780" ht="12.75" customHeight="1">
      <c r="A780" s="66"/>
    </row>
    <row r="781" ht="12.75" customHeight="1">
      <c r="A781" s="66"/>
    </row>
    <row r="782" ht="12.75" customHeight="1">
      <c r="A782" s="66"/>
    </row>
    <row r="783" ht="12.75" customHeight="1">
      <c r="A783" s="66"/>
    </row>
    <row r="784" ht="12.75" customHeight="1">
      <c r="A784" s="66"/>
    </row>
    <row r="785" ht="12.75" customHeight="1">
      <c r="A785" s="66"/>
    </row>
    <row r="786" ht="12.75" customHeight="1">
      <c r="A786" s="66"/>
    </row>
    <row r="787" ht="12.75" customHeight="1">
      <c r="A787" s="66"/>
    </row>
    <row r="788" ht="12.75" customHeight="1">
      <c r="A788" s="66"/>
    </row>
    <row r="789" ht="12.75" customHeight="1">
      <c r="A789" s="66"/>
    </row>
    <row r="790" ht="12.75" customHeight="1">
      <c r="A790" s="66"/>
    </row>
    <row r="791" ht="12.75" customHeight="1">
      <c r="A791" s="66"/>
    </row>
    <row r="792" ht="12.75" customHeight="1">
      <c r="A792" s="66"/>
    </row>
    <row r="793" ht="12.75" customHeight="1">
      <c r="A793" s="66"/>
    </row>
    <row r="794" ht="12.75" customHeight="1">
      <c r="A794" s="66"/>
    </row>
    <row r="795" ht="12.75" customHeight="1">
      <c r="A795" s="66"/>
    </row>
    <row r="796" ht="12.75" customHeight="1">
      <c r="A796" s="66"/>
    </row>
    <row r="797" ht="12.75" customHeight="1">
      <c r="A797" s="66"/>
    </row>
    <row r="798" ht="12.75" customHeight="1">
      <c r="A798" s="66"/>
    </row>
    <row r="799" ht="12.75" customHeight="1">
      <c r="A799" s="66"/>
    </row>
    <row r="800" ht="12.75" customHeight="1">
      <c r="A800" s="66"/>
    </row>
    <row r="801" ht="12.75" customHeight="1">
      <c r="A801" s="66"/>
    </row>
    <row r="802" ht="12.75" customHeight="1">
      <c r="A802" s="66"/>
    </row>
    <row r="803" ht="12.75" customHeight="1">
      <c r="A803" s="66"/>
    </row>
    <row r="804" ht="12.75" customHeight="1">
      <c r="A804" s="66"/>
    </row>
    <row r="805" ht="12.75" customHeight="1">
      <c r="A805" s="66"/>
    </row>
    <row r="806" ht="12.75" customHeight="1">
      <c r="A806" s="66"/>
    </row>
    <row r="807" ht="12.75" customHeight="1">
      <c r="A807" s="66"/>
    </row>
    <row r="808" ht="12.75" customHeight="1">
      <c r="A808" s="66"/>
    </row>
    <row r="809" ht="12.75" customHeight="1">
      <c r="A809" s="66"/>
    </row>
    <row r="810" ht="12.75" customHeight="1">
      <c r="A810" s="66"/>
    </row>
    <row r="811" ht="12.75" customHeight="1">
      <c r="A811" s="66"/>
    </row>
    <row r="812" ht="12.75" customHeight="1">
      <c r="A812" s="66"/>
    </row>
    <row r="813" ht="12.75" customHeight="1">
      <c r="A813" s="66"/>
    </row>
    <row r="814" ht="12.75" customHeight="1">
      <c r="A814" s="66"/>
    </row>
    <row r="815" ht="12.75" customHeight="1">
      <c r="A815" s="66"/>
    </row>
    <row r="816" ht="12.75" customHeight="1">
      <c r="A816" s="66"/>
    </row>
    <row r="817" ht="12.75" customHeight="1">
      <c r="A817" s="66"/>
    </row>
    <row r="818" ht="12.75" customHeight="1">
      <c r="A818" s="66"/>
    </row>
    <row r="819" ht="12.75" customHeight="1">
      <c r="A819" s="66"/>
    </row>
    <row r="820" ht="12.75" customHeight="1">
      <c r="A820" s="66"/>
    </row>
    <row r="821" ht="12.75" customHeight="1">
      <c r="A821" s="66"/>
    </row>
    <row r="822" ht="12.75" customHeight="1">
      <c r="A822" s="66"/>
    </row>
    <row r="823" ht="12.75" customHeight="1">
      <c r="A823" s="66"/>
    </row>
    <row r="824" ht="12.75" customHeight="1">
      <c r="A824" s="66"/>
    </row>
    <row r="825" ht="12.75" customHeight="1">
      <c r="A825" s="66"/>
    </row>
    <row r="826" ht="12.75" customHeight="1">
      <c r="A826" s="66"/>
    </row>
    <row r="827" ht="12.75" customHeight="1">
      <c r="A827" s="66"/>
    </row>
    <row r="828" ht="12.75" customHeight="1">
      <c r="A828" s="66"/>
    </row>
    <row r="829" ht="12.75" customHeight="1">
      <c r="A829" s="66"/>
    </row>
    <row r="830" ht="12.75" customHeight="1">
      <c r="A830" s="66"/>
    </row>
    <row r="831" ht="12.75" customHeight="1">
      <c r="A831" s="66"/>
    </row>
    <row r="832" ht="12.75" customHeight="1">
      <c r="A832" s="66"/>
    </row>
    <row r="833" ht="12.75" customHeight="1">
      <c r="A833" s="66"/>
    </row>
    <row r="834" ht="12.75" customHeight="1">
      <c r="A834" s="66"/>
    </row>
    <row r="835" ht="12.75" customHeight="1">
      <c r="A835" s="66"/>
    </row>
    <row r="836" ht="12.75" customHeight="1">
      <c r="A836" s="66"/>
    </row>
    <row r="837" ht="12.75" customHeight="1">
      <c r="A837" s="66"/>
    </row>
    <row r="838" ht="12.75" customHeight="1">
      <c r="A838" s="66"/>
    </row>
    <row r="839" ht="12.75" customHeight="1">
      <c r="A839" s="66"/>
    </row>
    <row r="840" ht="12.75" customHeight="1">
      <c r="A840" s="66"/>
    </row>
    <row r="841" ht="12.75" customHeight="1">
      <c r="A841" s="66"/>
    </row>
    <row r="842" ht="12.75" customHeight="1">
      <c r="A842" s="66"/>
    </row>
    <row r="843" ht="12.75" customHeight="1">
      <c r="A843" s="66"/>
    </row>
    <row r="844" ht="12.75" customHeight="1">
      <c r="A844" s="66"/>
    </row>
    <row r="845" ht="12.75" customHeight="1">
      <c r="A845" s="66"/>
    </row>
    <row r="846" ht="12.75" customHeight="1">
      <c r="A846" s="66"/>
    </row>
    <row r="847" ht="12.75" customHeight="1">
      <c r="A847" s="66"/>
    </row>
    <row r="848" ht="12.75" customHeight="1">
      <c r="A848" s="66"/>
    </row>
    <row r="849" ht="12.75" customHeight="1">
      <c r="A849" s="66"/>
    </row>
    <row r="850" ht="12.75" customHeight="1">
      <c r="A850" s="66"/>
    </row>
    <row r="851" ht="12.75" customHeight="1">
      <c r="A851" s="66"/>
    </row>
    <row r="852" ht="12.75" customHeight="1">
      <c r="A852" s="66"/>
    </row>
    <row r="853" ht="12.75" customHeight="1">
      <c r="A853" s="66"/>
    </row>
    <row r="854" ht="12.75" customHeight="1">
      <c r="A854" s="66"/>
    </row>
    <row r="855" ht="12.75" customHeight="1">
      <c r="A855" s="66"/>
    </row>
    <row r="856" ht="12.75" customHeight="1">
      <c r="A856" s="66"/>
    </row>
    <row r="857" ht="12.75" customHeight="1">
      <c r="A857" s="66"/>
    </row>
    <row r="858" ht="12.75" customHeight="1">
      <c r="A858" s="66"/>
    </row>
    <row r="859" ht="12.75" customHeight="1">
      <c r="A859" s="66"/>
    </row>
    <row r="860" ht="12.75" customHeight="1">
      <c r="A860" s="66"/>
    </row>
    <row r="861" ht="12.75" customHeight="1">
      <c r="A861" s="66"/>
    </row>
    <row r="862" ht="12.75" customHeight="1">
      <c r="A862" s="66"/>
    </row>
    <row r="863" ht="12.75" customHeight="1">
      <c r="A863" s="66"/>
    </row>
    <row r="864" ht="12.75" customHeight="1">
      <c r="A864" s="66"/>
    </row>
    <row r="865" ht="12.75" customHeight="1">
      <c r="A865" s="66"/>
    </row>
    <row r="866" ht="12.75" customHeight="1">
      <c r="A866" s="66"/>
    </row>
    <row r="867" ht="12.75" customHeight="1">
      <c r="A867" s="66"/>
    </row>
    <row r="868" ht="12.75" customHeight="1">
      <c r="A868" s="66"/>
    </row>
    <row r="869" ht="12.75" customHeight="1">
      <c r="A869" s="66"/>
    </row>
    <row r="870" ht="12.75" customHeight="1">
      <c r="A870" s="66"/>
    </row>
    <row r="871" ht="12.75" customHeight="1">
      <c r="A871" s="66"/>
    </row>
    <row r="872" ht="12.75" customHeight="1">
      <c r="A872" s="66"/>
    </row>
    <row r="873" ht="12.75" customHeight="1">
      <c r="A873" s="66"/>
    </row>
    <row r="874" ht="12.75" customHeight="1">
      <c r="A874" s="66"/>
    </row>
    <row r="875" ht="12.75" customHeight="1">
      <c r="A875" s="66"/>
    </row>
    <row r="876" ht="12.75" customHeight="1">
      <c r="A876" s="66"/>
    </row>
    <row r="877" ht="12.75" customHeight="1">
      <c r="A877" s="66"/>
    </row>
    <row r="878" ht="12.75" customHeight="1">
      <c r="A878" s="66"/>
    </row>
    <row r="879" ht="12.75" customHeight="1">
      <c r="A879" s="66"/>
    </row>
    <row r="880" ht="12.75" customHeight="1">
      <c r="A880" s="66"/>
    </row>
    <row r="881" ht="12.75" customHeight="1">
      <c r="A881" s="66"/>
    </row>
    <row r="882" ht="12.75" customHeight="1">
      <c r="A882" s="66"/>
    </row>
    <row r="883" ht="12.75" customHeight="1">
      <c r="A883" s="66"/>
    </row>
    <row r="884" ht="12.75" customHeight="1">
      <c r="A884" s="66"/>
    </row>
    <row r="885" ht="12.75" customHeight="1">
      <c r="A885" s="66"/>
    </row>
    <row r="886" ht="12.75" customHeight="1">
      <c r="A886" s="66"/>
    </row>
    <row r="887" ht="12.75" customHeight="1">
      <c r="A887" s="66"/>
    </row>
    <row r="888" ht="12.75" customHeight="1">
      <c r="A888" s="66"/>
    </row>
    <row r="889" ht="12.75" customHeight="1">
      <c r="A889" s="66"/>
    </row>
    <row r="890" ht="12.75" customHeight="1">
      <c r="A890" s="66"/>
    </row>
    <row r="891" ht="12.75" customHeight="1">
      <c r="A891" s="66"/>
    </row>
    <row r="892" ht="12.75" customHeight="1">
      <c r="A892" s="66"/>
    </row>
    <row r="893" ht="12.75" customHeight="1">
      <c r="A893" s="66"/>
    </row>
    <row r="894" ht="12.75" customHeight="1">
      <c r="A894" s="66"/>
    </row>
    <row r="895" ht="12.75" customHeight="1">
      <c r="A895" s="66"/>
    </row>
    <row r="896" ht="12.75" customHeight="1">
      <c r="A896" s="66"/>
    </row>
    <row r="897" ht="12.75" customHeight="1">
      <c r="A897" s="66"/>
    </row>
    <row r="898" ht="12.75" customHeight="1">
      <c r="A898" s="66"/>
    </row>
    <row r="899" ht="12.75" customHeight="1">
      <c r="A899" s="66"/>
    </row>
    <row r="900" ht="12.75" customHeight="1">
      <c r="A900" s="66"/>
    </row>
    <row r="901" ht="12.75" customHeight="1">
      <c r="A901" s="66"/>
    </row>
    <row r="902" ht="12.75" customHeight="1">
      <c r="A902" s="66"/>
    </row>
    <row r="903" ht="12.75" customHeight="1">
      <c r="A903" s="66"/>
    </row>
    <row r="904" ht="12.75" customHeight="1">
      <c r="A904" s="66"/>
    </row>
    <row r="905" ht="12.75" customHeight="1">
      <c r="A905" s="66"/>
    </row>
    <row r="906" ht="12.75" customHeight="1">
      <c r="A906" s="66"/>
    </row>
    <row r="907" ht="12.75" customHeight="1">
      <c r="A907" s="66"/>
    </row>
    <row r="908" ht="12.75" customHeight="1">
      <c r="A908" s="66"/>
    </row>
    <row r="909" ht="12.75" customHeight="1">
      <c r="A909" s="66"/>
    </row>
    <row r="910" ht="12.75" customHeight="1">
      <c r="A910" s="66"/>
    </row>
    <row r="911" ht="12.75" customHeight="1">
      <c r="A911" s="66"/>
    </row>
    <row r="912" ht="12.75" customHeight="1">
      <c r="A912" s="66"/>
    </row>
    <row r="913" ht="12.75" customHeight="1">
      <c r="A913" s="66"/>
    </row>
    <row r="914" ht="12.75" customHeight="1">
      <c r="A914" s="66"/>
    </row>
    <row r="915" ht="12.75" customHeight="1">
      <c r="A915" s="66"/>
    </row>
    <row r="916" ht="12.75" customHeight="1">
      <c r="A916" s="66"/>
    </row>
    <row r="917" ht="12.75" customHeight="1">
      <c r="A917" s="66"/>
    </row>
    <row r="918" ht="12.75" customHeight="1">
      <c r="A918" s="66"/>
    </row>
    <row r="919" ht="12.75" customHeight="1">
      <c r="A919" s="66"/>
    </row>
    <row r="920" ht="12.75" customHeight="1">
      <c r="A920" s="66"/>
    </row>
    <row r="921" ht="12.75" customHeight="1">
      <c r="A921" s="66"/>
    </row>
    <row r="922" ht="12.75" customHeight="1">
      <c r="A922" s="66"/>
    </row>
    <row r="923" ht="12.75" customHeight="1">
      <c r="A923" s="66"/>
    </row>
    <row r="924" ht="12.75" customHeight="1">
      <c r="A924" s="66"/>
    </row>
    <row r="925" ht="12.75" customHeight="1">
      <c r="A925" s="66"/>
    </row>
    <row r="926" ht="12.75" customHeight="1">
      <c r="A926" s="66"/>
    </row>
    <row r="927" ht="12.75" customHeight="1">
      <c r="A927" s="66"/>
    </row>
    <row r="928" ht="12.75" customHeight="1">
      <c r="A928" s="66"/>
    </row>
    <row r="929" ht="12.75" customHeight="1">
      <c r="A929" s="66"/>
    </row>
    <row r="930" ht="12.75" customHeight="1">
      <c r="A930" s="66"/>
    </row>
    <row r="931" ht="12.75" customHeight="1">
      <c r="A931" s="66"/>
    </row>
    <row r="932" ht="12.75" customHeight="1">
      <c r="A932" s="66"/>
    </row>
    <row r="933" ht="12.75" customHeight="1">
      <c r="A933" s="66"/>
    </row>
    <row r="934" ht="12.75" customHeight="1">
      <c r="A934" s="66"/>
    </row>
    <row r="935" ht="12.75" customHeight="1">
      <c r="A935" s="66"/>
    </row>
    <row r="936" ht="12.75" customHeight="1">
      <c r="A936" s="66"/>
    </row>
    <row r="937" ht="12.75" customHeight="1">
      <c r="A937" s="66"/>
    </row>
    <row r="938" ht="12.75" customHeight="1">
      <c r="A938" s="66"/>
    </row>
    <row r="939" ht="12.75" customHeight="1">
      <c r="A939" s="66"/>
    </row>
    <row r="940" ht="12.75" customHeight="1">
      <c r="A940" s="66"/>
    </row>
    <row r="941" ht="12.75" customHeight="1">
      <c r="A941" s="66"/>
    </row>
    <row r="942" ht="12.75" customHeight="1">
      <c r="A942" s="66"/>
    </row>
    <row r="943" ht="12.75" customHeight="1">
      <c r="A943" s="66"/>
    </row>
    <row r="944" ht="12.75" customHeight="1">
      <c r="A944" s="66"/>
    </row>
    <row r="945" ht="12.75" customHeight="1">
      <c r="A945" s="66"/>
    </row>
    <row r="946" ht="12.75" customHeight="1">
      <c r="A946" s="66"/>
    </row>
    <row r="947" ht="12.75" customHeight="1">
      <c r="A947" s="66"/>
    </row>
    <row r="948" ht="12.75" customHeight="1">
      <c r="A948" s="66"/>
    </row>
    <row r="949" ht="12.75" customHeight="1">
      <c r="A949" s="66"/>
    </row>
    <row r="950" ht="12.75" customHeight="1">
      <c r="A950" s="66"/>
    </row>
    <row r="951" ht="12.75" customHeight="1">
      <c r="A951" s="66"/>
    </row>
    <row r="952" ht="12.75" customHeight="1">
      <c r="A952" s="66"/>
    </row>
    <row r="953" ht="12.75" customHeight="1">
      <c r="A953" s="66"/>
    </row>
    <row r="954" ht="12.75" customHeight="1">
      <c r="A954" s="66"/>
    </row>
    <row r="955" ht="12.75" customHeight="1">
      <c r="A955" s="66"/>
    </row>
    <row r="956" ht="12.75" customHeight="1">
      <c r="A956" s="66"/>
    </row>
    <row r="957" ht="12.75" customHeight="1">
      <c r="A957" s="66"/>
    </row>
    <row r="958" ht="12.75" customHeight="1">
      <c r="A958" s="66"/>
    </row>
    <row r="959" ht="12.75" customHeight="1">
      <c r="A959" s="66"/>
    </row>
    <row r="960" ht="12.75" customHeight="1">
      <c r="A960" s="66"/>
    </row>
    <row r="961" ht="12.75" customHeight="1">
      <c r="A961" s="66"/>
    </row>
    <row r="962" ht="12.75" customHeight="1">
      <c r="A962" s="66"/>
    </row>
    <row r="963" ht="12.75" customHeight="1">
      <c r="A963" s="66"/>
    </row>
    <row r="964" ht="12.75" customHeight="1">
      <c r="A964" s="66"/>
    </row>
    <row r="965" ht="12.75" customHeight="1">
      <c r="A965" s="66"/>
    </row>
    <row r="966" ht="12.75" customHeight="1">
      <c r="A966" s="66"/>
    </row>
    <row r="967" ht="12.75" customHeight="1">
      <c r="A967" s="66"/>
    </row>
    <row r="968" ht="12.75" customHeight="1">
      <c r="A968" s="66"/>
    </row>
    <row r="969" ht="12.75" customHeight="1">
      <c r="A969" s="66"/>
    </row>
    <row r="970" ht="12.75" customHeight="1">
      <c r="A970" s="66"/>
    </row>
    <row r="971" ht="12.75" customHeight="1">
      <c r="A971" s="66"/>
    </row>
    <row r="972" ht="12.75" customHeight="1">
      <c r="A972" s="66"/>
    </row>
    <row r="973" ht="12.75" customHeight="1">
      <c r="A973" s="66"/>
    </row>
    <row r="974" ht="12.75" customHeight="1">
      <c r="A974" s="66"/>
    </row>
    <row r="975" ht="12.75" customHeight="1">
      <c r="A975" s="66"/>
    </row>
    <row r="976" ht="12.75" customHeight="1">
      <c r="A976" s="66"/>
    </row>
    <row r="977" ht="12.75" customHeight="1">
      <c r="A977" s="66"/>
    </row>
    <row r="978" ht="12.75" customHeight="1">
      <c r="A978" s="66"/>
    </row>
    <row r="979" ht="12.75" customHeight="1">
      <c r="A979" s="66"/>
    </row>
    <row r="980" ht="12.75" customHeight="1">
      <c r="A980" s="66"/>
    </row>
    <row r="981" ht="12.75" customHeight="1">
      <c r="A981" s="66"/>
    </row>
    <row r="982" ht="12.75" customHeight="1">
      <c r="A982" s="66"/>
    </row>
    <row r="983" ht="12.75" customHeight="1">
      <c r="A983" s="66"/>
    </row>
    <row r="984" ht="12.75" customHeight="1">
      <c r="A984" s="66"/>
    </row>
    <row r="985" ht="12.75" customHeight="1">
      <c r="A985" s="66"/>
    </row>
    <row r="986" ht="12.75" customHeight="1">
      <c r="A986" s="66"/>
    </row>
    <row r="987" ht="12.75" customHeight="1">
      <c r="A987" s="66"/>
    </row>
    <row r="988" ht="12.75" customHeight="1">
      <c r="A988" s="66"/>
    </row>
    <row r="989" ht="12.75" customHeight="1">
      <c r="A989" s="66"/>
    </row>
    <row r="990" ht="12.75" customHeight="1">
      <c r="A990" s="66"/>
    </row>
    <row r="991" ht="12.75" customHeight="1">
      <c r="A991" s="66"/>
    </row>
    <row r="992" ht="12.75" customHeight="1">
      <c r="A992" s="66"/>
    </row>
    <row r="993" ht="12.75" customHeight="1">
      <c r="A993" s="66"/>
    </row>
    <row r="994" ht="12.75" customHeight="1">
      <c r="A994" s="66"/>
    </row>
    <row r="995" ht="12.75" customHeight="1">
      <c r="A995" s="66"/>
    </row>
    <row r="996" ht="12.75" customHeight="1">
      <c r="A996" s="66"/>
    </row>
    <row r="997" ht="12.75" customHeight="1">
      <c r="A997" s="66"/>
    </row>
    <row r="998" ht="12.75" customHeight="1">
      <c r="A998" s="66"/>
    </row>
    <row r="999" ht="12.75" customHeight="1">
      <c r="A999" s="66"/>
    </row>
    <row r="1000" ht="12.75" customHeight="1">
      <c r="A1000" s="6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2012-05-02T14:43:17Z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2005-2020 Vertex42 LLC</vt:lpwstr>
  </property>
  <property fmtid="{D5CDD505-2E9C-101B-9397-08002B2CF9AE}" pid="3" name="Version">
    <vt:lpwstr>2.0.8</vt:lpwstr>
  </property>
</Properties>
</file>