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V\Vortex Designs SSAS\Tax return information\"/>
    </mc:Choice>
  </mc:AlternateContent>
  <bookViews>
    <workbookView xWindow="0" yWindow="0" windowWidth="25200" windowHeight="11970"/>
  </bookViews>
  <sheets>
    <sheet name="SSAS Accounts 2016.17" sheetId="1" r:id="rId1"/>
  </sheets>
  <externalReferences>
    <externalReference r:id="rId2"/>
  </externalReferences>
  <definedNames>
    <definedName name="_xlnm.Print_Area" localSheetId="0">'SSAS Accounts 2016.17'!$A$1:$E$51</definedName>
  </definedNames>
  <calcPr calcId="152511"/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73" i="1" s="1"/>
  <c r="C48" i="1"/>
  <c r="C46" i="1"/>
  <c r="C44" i="1"/>
  <c r="C40" i="1"/>
  <c r="C38" i="1"/>
  <c r="C36" i="1"/>
  <c r="C34" i="1"/>
  <c r="C42" i="1" s="1"/>
  <c r="C50" i="1" s="1"/>
  <c r="C28" i="1"/>
  <c r="C22" i="1"/>
  <c r="C20" i="1"/>
  <c r="C24" i="1" s="1"/>
  <c r="C16" i="1"/>
  <c r="C14" i="1"/>
  <c r="C12" i="1"/>
  <c r="C10" i="1"/>
  <c r="C18" i="1" s="1"/>
  <c r="C26" i="1" s="1"/>
  <c r="C30" i="1" s="1"/>
  <c r="C8" i="1"/>
</calcChain>
</file>

<file path=xl/sharedStrings.xml><?xml version="1.0" encoding="utf-8"?>
<sst xmlns="http://schemas.openxmlformats.org/spreadsheetml/2006/main" count="56" uniqueCount="47">
  <si>
    <t>VORTEX DESIGNS SSAS</t>
  </si>
  <si>
    <t>YEAR FROM 6 APRIL 2016 TO 5 APRIL 2017</t>
  </si>
  <si>
    <t>£</t>
  </si>
  <si>
    <t>Fund Account</t>
  </si>
  <si>
    <t>Contributions received</t>
  </si>
  <si>
    <t>Rents received (net of VAT)</t>
  </si>
  <si>
    <t>Interest received - bank deposits</t>
  </si>
  <si>
    <t>Increase (decrease) in MV of Property</t>
  </si>
  <si>
    <t>Increase (decrease) in MV of Investments</t>
  </si>
  <si>
    <t>Total Income</t>
  </si>
  <si>
    <t>Administrative costs</t>
  </si>
  <si>
    <t>Property related costs</t>
  </si>
  <si>
    <t>Total Expenditure</t>
  </si>
  <si>
    <t>Net Increase in fund in the year</t>
  </si>
  <si>
    <t>Net assets of the fund brought forward at 06 April 2016</t>
  </si>
  <si>
    <t>Net assets of the fund carried forward at 05 April 2016</t>
  </si>
  <si>
    <t>Statement of Net Assets</t>
  </si>
  <si>
    <t>Investments at valuation</t>
  </si>
  <si>
    <t>Property at cost / valuation</t>
  </si>
  <si>
    <t>Bank Current Account (HSBC)</t>
  </si>
  <si>
    <t>Rent debtors</t>
  </si>
  <si>
    <t>Total assets</t>
  </si>
  <si>
    <t>Loan due from (to) Vortex Designs Ltd</t>
  </si>
  <si>
    <t>VAT liability</t>
  </si>
  <si>
    <t>Rent deposits held</t>
  </si>
  <si>
    <t>Net assets of the fund carried forward</t>
  </si>
  <si>
    <t>Notes to the Fund accounts</t>
  </si>
  <si>
    <t xml:space="preserve">1.  The Vortex Designs SSAS owns the freehold property at No.1 Marlborough Park, </t>
  </si>
  <si>
    <t>Southdown Road, Harpenden.  The trustees valued the property at £625,000 as at 31 July 2004.</t>
  </si>
  <si>
    <t>The SSAS also owns  warehouse premises situated in Welwyn Garden City. These are included</t>
  </si>
  <si>
    <t>at cost price which totalled £315,275.</t>
  </si>
  <si>
    <t>2.  The investments relate to St James Place/Standard Life SSAS schemes/plans as follows:</t>
  </si>
  <si>
    <t xml:space="preserve">                 £</t>
  </si>
  <si>
    <t>20D88M48</t>
  </si>
  <si>
    <t>Existing investment at 05/04/2016</t>
  </si>
  <si>
    <t>32D89U77</t>
  </si>
  <si>
    <t>82C21T68</t>
  </si>
  <si>
    <t>26D73M98</t>
  </si>
  <si>
    <t>80C81P77</t>
  </si>
  <si>
    <t>21D08H34</t>
  </si>
  <si>
    <t>51D16W09</t>
  </si>
  <si>
    <t>45D72U28</t>
  </si>
  <si>
    <t>59D45X12</t>
  </si>
  <si>
    <t>£50,000 invested in current year</t>
  </si>
  <si>
    <t>62D03R54</t>
  </si>
  <si>
    <t>£15,500 invested in current year</t>
  </si>
  <si>
    <t>H56153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</si>
</sst>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"/>
    <numFmt numFmtId="165" formatCode="#,##0\ ;\(#,##0\);\-"/>
  </numFmts>
  <fonts count="10" x14ac:knownFonts="1">
    <font>
      <sz val="10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20"/>
      <name val="Arial"/>
      <family val="2"/>
    </font>
    <font>
      <b/>
      <u/>
      <sz val="36"/>
      <name val="Arial"/>
      <family val="2"/>
    </font>
    <font>
      <sz val="36"/>
      <name val="Arial"/>
      <family val="2"/>
    </font>
    <font>
      <u/>
      <sz val="20"/>
      <name val="Arial"/>
      <family val="2"/>
    </font>
    <font>
      <b/>
      <u/>
      <sz val="20"/>
      <name val="Arial"/>
      <family val="2"/>
    </font>
    <font>
      <b/>
      <u/>
      <sz val="2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0" fontId="5" fillId="0" borderId="0" xfId="0" applyFont="1" applyAlignment="1">
      <alignment horizontal="left"/>
    </xf>
    <xf numFmtId="165" fontId="5" fillId="0" borderId="0" xfId="1" applyNumberFormat="1" applyFont="1"/>
    <xf numFmtId="0" fontId="5" fillId="0" borderId="0" xfId="0" applyFont="1"/>
    <xf numFmtId="165" fontId="6" fillId="0" borderId="0" xfId="1" applyNumberFormat="1" applyFont="1"/>
    <xf numFmtId="165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8" fillId="0" borderId="0" xfId="0" applyFont="1"/>
    <xf numFmtId="165" fontId="1" fillId="0" borderId="0" xfId="1" applyNumberFormat="1" applyFont="1"/>
    <xf numFmtId="165" fontId="1" fillId="0" borderId="1" xfId="1" applyNumberFormat="1" applyFont="1" applyBorder="1"/>
    <xf numFmtId="165" fontId="1" fillId="0" borderId="2" xfId="1" applyNumberFormat="1" applyFont="1" applyBorder="1"/>
    <xf numFmtId="165" fontId="1" fillId="0" borderId="0" xfId="1" applyNumberFormat="1" applyFont="1" applyBorder="1"/>
    <xf numFmtId="164" fontId="2" fillId="0" borderId="3" xfId="1" applyNumberFormat="1" applyFont="1" applyBorder="1"/>
    <xf numFmtId="165" fontId="8" fillId="0" borderId="0" xfId="1" applyNumberFormat="1" applyFont="1" applyAlignment="1">
      <alignment horizontal="center"/>
    </xf>
    <xf numFmtId="43" fontId="1" fillId="0" borderId="0" xfId="1" applyFont="1" applyFill="1" applyAlignment="1">
      <alignment horizontal="left"/>
    </xf>
    <xf numFmtId="0" fontId="1" fillId="0" borderId="0" xfId="0" applyFont="1" applyFill="1"/>
    <xf numFmtId="165" fontId="1" fillId="0" borderId="0" xfId="1" applyNumberFormat="1" applyFont="1" applyFill="1"/>
    <xf numFmtId="164" fontId="2" fillId="0" borderId="0" xfId="0" applyNumberFormat="1" applyFont="1"/>
    <xf numFmtId="164" fontId="1" fillId="0" borderId="0" xfId="0" applyNumberFormat="1" applyFont="1"/>
    <xf numFmtId="165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165" fontId="1" fillId="0" borderId="3" xfId="1" applyNumberFormat="1" applyFont="1" applyBorder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y\AppData\Local\Microsoft\Windows\Temporary%20Internet%20Files\Content.IE5\UTXAYZVX\VORTEX%20SSAS%20ETB%20TO%205%20APRIL%202017%20as%20at%2015.08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AS BANK TO APR 2017"/>
      <sheetName val="RENT YE 05.04.17"/>
      <sheetName val="ETB 2017"/>
      <sheetName val="SSAS Accounts 2016.17"/>
      <sheetName val="invts.notes"/>
    </sheetNames>
    <sheetDataSet>
      <sheetData sheetId="0"/>
      <sheetData sheetId="1"/>
      <sheetData sheetId="2">
        <row r="6">
          <cell r="H6">
            <v>-3426.2793170289801</v>
          </cell>
        </row>
        <row r="7">
          <cell r="H7">
            <v>13200</v>
          </cell>
        </row>
        <row r="8">
          <cell r="H8">
            <v>940275</v>
          </cell>
        </row>
        <row r="9">
          <cell r="H9">
            <v>710855.85</v>
          </cell>
        </row>
        <row r="10">
          <cell r="G10">
            <v>1064</v>
          </cell>
        </row>
        <row r="11">
          <cell r="G11">
            <v>50.22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-67755.75</v>
          </cell>
        </row>
        <row r="17">
          <cell r="H17">
            <v>26501.66</v>
          </cell>
        </row>
        <row r="18">
          <cell r="H18">
            <v>-5755.69</v>
          </cell>
        </row>
        <row r="19">
          <cell r="G19">
            <v>0</v>
          </cell>
        </row>
        <row r="21">
          <cell r="B21">
            <v>-1504002.03</v>
          </cell>
        </row>
        <row r="22">
          <cell r="H22">
            <v>2.0956636974460699E-3</v>
          </cell>
        </row>
        <row r="23">
          <cell r="G23">
            <v>0</v>
          </cell>
        </row>
        <row r="25">
          <cell r="G25">
            <v>-111006.98</v>
          </cell>
        </row>
      </sheetData>
      <sheetData sheetId="3"/>
      <sheetData sheetId="4">
        <row r="26">
          <cell r="M26">
            <v>63095.13</v>
          </cell>
        </row>
        <row r="28">
          <cell r="M28">
            <v>41735.870000000003</v>
          </cell>
        </row>
        <row r="30">
          <cell r="M30">
            <v>21348.04</v>
          </cell>
        </row>
        <row r="32">
          <cell r="M32">
            <v>40196.49</v>
          </cell>
        </row>
        <row r="34">
          <cell r="M34">
            <v>298646.26</v>
          </cell>
        </row>
        <row r="36">
          <cell r="M36">
            <v>23994.63</v>
          </cell>
        </row>
        <row r="38">
          <cell r="M38">
            <v>73035.5</v>
          </cell>
        </row>
        <row r="39">
          <cell r="M39">
            <v>72264.86</v>
          </cell>
        </row>
        <row r="42">
          <cell r="M42">
            <v>51549.56</v>
          </cell>
        </row>
        <row r="43">
          <cell r="M43">
            <v>15462.51</v>
          </cell>
        </row>
        <row r="45">
          <cell r="M45">
            <v>9527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2"/>
  <sheetViews>
    <sheetView tabSelected="1" view="pageBreakPreview" zoomScale="30" zoomScaleNormal="50" zoomScaleSheetLayoutView="30" workbookViewId="0">
      <selection activeCell="A91" sqref="A91"/>
    </sheetView>
  </sheetViews>
  <sheetFormatPr defaultColWidth="8.85546875" defaultRowHeight="25.5" x14ac:dyDescent="0.35"/>
  <cols>
    <col min="1" max="1" width="175.85546875" style="3"/>
    <col min="2" max="2" width="7" style="3" customWidth="1"/>
    <col min="3" max="3" width="33.42578125" style="4"/>
    <col min="4" max="4" width="4.28515625" style="4" customWidth="1"/>
    <col min="5" max="5" width="81.42578125" style="3" customWidth="1"/>
    <col min="6" max="6" width="8.85546875" style="3"/>
    <col min="7" max="7" width="11" style="3"/>
    <col min="8" max="8" width="8.85546875" style="3"/>
    <col min="9" max="9" width="10.42578125" style="3"/>
    <col min="10" max="21" width="8.85546875" style="3"/>
    <col min="22" max="22" width="20.5703125" style="3"/>
    <col min="23" max="256" width="8.85546875" style="3"/>
  </cols>
  <sheetData>
    <row r="1" spans="1:5" ht="65.25" customHeight="1" x14ac:dyDescent="0.6">
      <c r="A1" s="28" t="s">
        <v>0</v>
      </c>
      <c r="B1" s="28"/>
      <c r="C1" s="28"/>
      <c r="D1" s="28"/>
      <c r="E1" s="28"/>
    </row>
    <row r="2" spans="1:5" ht="44.25" x14ac:dyDescent="0.55000000000000004">
      <c r="A2" s="5"/>
      <c r="B2" s="6"/>
      <c r="C2" s="6"/>
      <c r="D2" s="6"/>
      <c r="E2" s="7"/>
    </row>
    <row r="3" spans="1:5" ht="45" customHeight="1" x14ac:dyDescent="0.6">
      <c r="A3" s="28" t="s">
        <v>1</v>
      </c>
      <c r="B3" s="28"/>
      <c r="C3" s="28"/>
      <c r="D3" s="28"/>
      <c r="E3" s="28"/>
    </row>
    <row r="4" spans="1:5" x14ac:dyDescent="0.35">
      <c r="C4" s="8"/>
      <c r="D4" s="8"/>
    </row>
    <row r="5" spans="1:5" ht="26.25" x14ac:dyDescent="0.4">
      <c r="C5" s="9" t="s">
        <v>2</v>
      </c>
      <c r="D5" s="10"/>
    </row>
    <row r="6" spans="1:5" s="1" customFormat="1" ht="33.75" x14ac:dyDescent="0.5">
      <c r="A6" s="11" t="s">
        <v>3</v>
      </c>
      <c r="C6" s="12"/>
      <c r="D6" s="12"/>
    </row>
    <row r="7" spans="1:5" s="1" customFormat="1" ht="33" x14ac:dyDescent="0.45">
      <c r="C7" s="12"/>
      <c r="D7" s="12"/>
    </row>
    <row r="8" spans="1:5" s="1" customFormat="1" ht="33" x14ac:dyDescent="0.45">
      <c r="A8" s="1" t="s">
        <v>4</v>
      </c>
      <c r="C8" s="12">
        <f>-'[1]ETB 2017'!G13</f>
        <v>0</v>
      </c>
      <c r="D8" s="12"/>
    </row>
    <row r="9" spans="1:5" s="1" customFormat="1" ht="33" x14ac:dyDescent="0.45">
      <c r="C9" s="12"/>
      <c r="D9" s="12"/>
    </row>
    <row r="10" spans="1:5" s="1" customFormat="1" ht="33" x14ac:dyDescent="0.45">
      <c r="A10" s="1" t="s">
        <v>5</v>
      </c>
      <c r="C10" s="12">
        <f>-'[1]ETB 2017'!G16-'[1]ETB 2017'!G14</f>
        <v>67755.75</v>
      </c>
      <c r="D10" s="12"/>
    </row>
    <row r="11" spans="1:5" s="1" customFormat="1" ht="33" x14ac:dyDescent="0.45">
      <c r="C11" s="12"/>
      <c r="D11" s="12"/>
    </row>
    <row r="12" spans="1:5" s="1" customFormat="1" ht="33" x14ac:dyDescent="0.45">
      <c r="A12" s="1" t="s">
        <v>6</v>
      </c>
      <c r="C12" s="12">
        <f>-'[1]ETB 2017'!G12</f>
        <v>0</v>
      </c>
      <c r="D12" s="12"/>
    </row>
    <row r="13" spans="1:5" s="1" customFormat="1" ht="33" x14ac:dyDescent="0.45">
      <c r="C13" s="12"/>
      <c r="D13" s="12"/>
    </row>
    <row r="14" spans="1:5" s="1" customFormat="1" ht="33" x14ac:dyDescent="0.45">
      <c r="A14" s="1" t="s">
        <v>7</v>
      </c>
      <c r="C14" s="12">
        <f>-'[1]ETB 2017'!G23</f>
        <v>0</v>
      </c>
      <c r="D14" s="12"/>
    </row>
    <row r="15" spans="1:5" s="1" customFormat="1" ht="33" x14ac:dyDescent="0.45">
      <c r="C15" s="12"/>
      <c r="D15" s="12"/>
    </row>
    <row r="16" spans="1:5" s="1" customFormat="1" ht="33" x14ac:dyDescent="0.45">
      <c r="A16" s="1" t="s">
        <v>8</v>
      </c>
      <c r="C16" s="12">
        <f>-'[1]ETB 2017'!G25</f>
        <v>111006.98</v>
      </c>
      <c r="D16" s="12"/>
    </row>
    <row r="17" spans="1:4" s="1" customFormat="1" ht="33" x14ac:dyDescent="0.45">
      <c r="C17" s="13"/>
      <c r="D17" s="13"/>
    </row>
    <row r="18" spans="1:4" s="1" customFormat="1" ht="33" x14ac:dyDescent="0.45">
      <c r="A18" s="1" t="s">
        <v>9</v>
      </c>
      <c r="C18" s="14">
        <f>SUM(C8:C17)</f>
        <v>178762.72999999998</v>
      </c>
      <c r="D18" s="14"/>
    </row>
    <row r="19" spans="1:4" s="1" customFormat="1" ht="33" x14ac:dyDescent="0.45">
      <c r="C19" s="12"/>
      <c r="D19" s="12"/>
    </row>
    <row r="20" spans="1:4" s="1" customFormat="1" ht="33" x14ac:dyDescent="0.45">
      <c r="A20" s="1" t="s">
        <v>10</v>
      </c>
      <c r="C20" s="12">
        <f>'[1]ETB 2017'!G10+'[1]ETB 2017'!G11</f>
        <v>1114.22</v>
      </c>
      <c r="D20" s="12"/>
    </row>
    <row r="21" spans="1:4" s="1" customFormat="1" ht="33" x14ac:dyDescent="0.45">
      <c r="C21" s="12"/>
      <c r="D21" s="12"/>
    </row>
    <row r="22" spans="1:4" s="1" customFormat="1" ht="33" x14ac:dyDescent="0.45">
      <c r="A22" s="1" t="s">
        <v>11</v>
      </c>
      <c r="C22" s="12">
        <f>'[1]ETB 2017'!G19+'[1]ETB 2017'!G15</f>
        <v>0</v>
      </c>
      <c r="D22" s="12"/>
    </row>
    <row r="23" spans="1:4" s="1" customFormat="1" ht="33" x14ac:dyDescent="0.45">
      <c r="C23" s="12"/>
      <c r="D23" s="12"/>
    </row>
    <row r="24" spans="1:4" s="1" customFormat="1" ht="33" x14ac:dyDescent="0.45">
      <c r="A24" s="1" t="s">
        <v>12</v>
      </c>
      <c r="C24" s="14">
        <f>SUM(C20:C23)</f>
        <v>1114.22</v>
      </c>
      <c r="D24" s="14"/>
    </row>
    <row r="25" spans="1:4" s="1" customFormat="1" ht="33" x14ac:dyDescent="0.45">
      <c r="C25" s="12"/>
      <c r="D25" s="12"/>
    </row>
    <row r="26" spans="1:4" s="1" customFormat="1" ht="33" x14ac:dyDescent="0.45">
      <c r="A26" s="1" t="s">
        <v>13</v>
      </c>
      <c r="C26" s="15">
        <f>C18-C24</f>
        <v>177648.50999999998</v>
      </c>
      <c r="D26" s="15"/>
    </row>
    <row r="27" spans="1:4" s="1" customFormat="1" ht="33" x14ac:dyDescent="0.45">
      <c r="C27" s="12"/>
      <c r="D27" s="12"/>
    </row>
    <row r="28" spans="1:4" s="1" customFormat="1" ht="33" x14ac:dyDescent="0.45">
      <c r="A28" s="1" t="s">
        <v>14</v>
      </c>
      <c r="C28" s="12">
        <f>-'[1]ETB 2017'!B21</f>
        <v>1504002.03</v>
      </c>
      <c r="D28" s="12"/>
    </row>
    <row r="29" spans="1:4" s="1" customFormat="1" ht="33" x14ac:dyDescent="0.45">
      <c r="C29" s="12"/>
      <c r="D29" s="12"/>
    </row>
    <row r="30" spans="1:4" s="2" customFormat="1" ht="33.75" x14ac:dyDescent="0.5">
      <c r="A30" s="2" t="s">
        <v>15</v>
      </c>
      <c r="C30" s="16">
        <f>SUM(C26:C28)</f>
        <v>1681650.54</v>
      </c>
      <c r="D30" s="16"/>
    </row>
    <row r="31" spans="1:4" s="1" customFormat="1" ht="33" x14ac:dyDescent="0.45">
      <c r="C31" s="12"/>
      <c r="D31" s="12"/>
    </row>
    <row r="32" spans="1:4" s="1" customFormat="1" ht="33.75" x14ac:dyDescent="0.5">
      <c r="A32" s="11" t="s">
        <v>16</v>
      </c>
      <c r="C32" s="17" t="s">
        <v>2</v>
      </c>
      <c r="D32" s="17"/>
    </row>
    <row r="33" spans="1:9" s="1" customFormat="1" ht="33" x14ac:dyDescent="0.45">
      <c r="C33" s="12"/>
      <c r="D33" s="12"/>
    </row>
    <row r="34" spans="1:9" s="1" customFormat="1" ht="33" x14ac:dyDescent="0.45">
      <c r="A34" s="1" t="s">
        <v>17</v>
      </c>
      <c r="C34" s="12">
        <f>'[1]ETB 2017'!H9</f>
        <v>710855.85</v>
      </c>
      <c r="D34" s="12"/>
    </row>
    <row r="35" spans="1:9" s="1" customFormat="1" ht="33" x14ac:dyDescent="0.45">
      <c r="C35" s="12"/>
      <c r="D35" s="12"/>
    </row>
    <row r="36" spans="1:9" s="1" customFormat="1" ht="33" x14ac:dyDescent="0.45">
      <c r="A36" s="1" t="s">
        <v>18</v>
      </c>
      <c r="C36" s="12">
        <f>'[1]ETB 2017'!H8</f>
        <v>940275</v>
      </c>
      <c r="D36" s="12"/>
    </row>
    <row r="37" spans="1:9" s="1" customFormat="1" ht="33" x14ac:dyDescent="0.45">
      <c r="C37" s="12"/>
      <c r="D37" s="12"/>
    </row>
    <row r="38" spans="1:9" s="1" customFormat="1" ht="33" x14ac:dyDescent="0.45">
      <c r="A38" s="1" t="s">
        <v>19</v>
      </c>
      <c r="C38" s="12">
        <f>'[1]ETB 2017'!H17</f>
        <v>26501.66</v>
      </c>
      <c r="D38" s="12"/>
    </row>
    <row r="39" spans="1:9" s="1" customFormat="1" ht="33" x14ac:dyDescent="0.45">
      <c r="A39" s="18"/>
      <c r="B39" s="19"/>
      <c r="C39" s="20"/>
      <c r="D39" s="20"/>
      <c r="E39" s="19"/>
      <c r="F39" s="19"/>
      <c r="G39" s="19"/>
    </row>
    <row r="40" spans="1:9" s="1" customFormat="1" ht="33" x14ac:dyDescent="0.45">
      <c r="A40" s="1" t="s">
        <v>20</v>
      </c>
      <c r="C40" s="12">
        <f>'[1]ETB 2017'!H7</f>
        <v>13200</v>
      </c>
      <c r="D40" s="12"/>
    </row>
    <row r="41" spans="1:9" s="1" customFormat="1" ht="33" x14ac:dyDescent="0.45">
      <c r="C41" s="13"/>
      <c r="D41" s="13"/>
    </row>
    <row r="42" spans="1:9" s="1" customFormat="1" ht="33" x14ac:dyDescent="0.45">
      <c r="A42" s="1" t="s">
        <v>21</v>
      </c>
      <c r="C42" s="12">
        <f>SUM(C34:C41)</f>
        <v>1690832.51</v>
      </c>
      <c r="D42" s="12"/>
    </row>
    <row r="43" spans="1:9" s="1" customFormat="1" ht="33" hidden="1" x14ac:dyDescent="0.45">
      <c r="C43" s="12"/>
      <c r="D43" s="12"/>
    </row>
    <row r="44" spans="1:9" s="1" customFormat="1" ht="33" hidden="1" x14ac:dyDescent="0.45">
      <c r="A44" s="1" t="s">
        <v>22</v>
      </c>
      <c r="C44" s="12">
        <f>'[1]ETB 2017'!H22</f>
        <v>2.0956636974460699E-3</v>
      </c>
      <c r="D44" s="12"/>
    </row>
    <row r="45" spans="1:9" s="1" customFormat="1" ht="33" x14ac:dyDescent="0.45">
      <c r="C45" s="12"/>
      <c r="D45" s="12"/>
      <c r="I45" s="25"/>
    </row>
    <row r="46" spans="1:9" s="1" customFormat="1" ht="33" x14ac:dyDescent="0.45">
      <c r="A46" s="1" t="s">
        <v>23</v>
      </c>
      <c r="C46" s="12">
        <f>'[1]ETB 2017'!H6</f>
        <v>-3426.2793170289801</v>
      </c>
      <c r="D46" s="12"/>
    </row>
    <row r="47" spans="1:9" s="1" customFormat="1" ht="33" x14ac:dyDescent="0.45">
      <c r="C47" s="12"/>
      <c r="D47" s="12"/>
    </row>
    <row r="48" spans="1:9" s="1" customFormat="1" ht="33" x14ac:dyDescent="0.45">
      <c r="A48" s="1" t="s">
        <v>24</v>
      </c>
      <c r="C48" s="12">
        <f>'[1]ETB 2017'!H18</f>
        <v>-5755.69</v>
      </c>
      <c r="D48" s="12"/>
    </row>
    <row r="49" spans="1:7" s="1" customFormat="1" ht="33" x14ac:dyDescent="0.45">
      <c r="C49" s="12"/>
      <c r="D49" s="12"/>
    </row>
    <row r="50" spans="1:7" s="2" customFormat="1" ht="33.75" x14ac:dyDescent="0.5">
      <c r="A50" s="2" t="s">
        <v>25</v>
      </c>
      <c r="C50" s="16">
        <f>SUM(C42:C48)</f>
        <v>1681650.5427786347</v>
      </c>
      <c r="D50" s="16"/>
      <c r="F50" s="21"/>
      <c r="G50" s="21"/>
    </row>
    <row r="51" spans="1:7" s="1" customFormat="1" ht="33" x14ac:dyDescent="0.45">
      <c r="C51" s="12"/>
      <c r="D51" s="12"/>
      <c r="F51" s="22"/>
    </row>
    <row r="52" spans="1:7" s="1" customFormat="1" ht="33" x14ac:dyDescent="0.45">
      <c r="C52" s="12"/>
      <c r="D52" s="12"/>
    </row>
    <row r="53" spans="1:7" s="1" customFormat="1" ht="33.75" x14ac:dyDescent="0.5">
      <c r="A53" s="11" t="s">
        <v>26</v>
      </c>
      <c r="C53" s="12"/>
      <c r="D53" s="12"/>
    </row>
    <row r="54" spans="1:7" s="1" customFormat="1" ht="33" x14ac:dyDescent="0.45">
      <c r="C54" s="12"/>
      <c r="D54" s="12"/>
    </row>
    <row r="55" spans="1:7" s="1" customFormat="1" ht="33" x14ac:dyDescent="0.45">
      <c r="A55" s="1" t="s">
        <v>27</v>
      </c>
      <c r="C55" s="12"/>
      <c r="D55" s="12"/>
    </row>
    <row r="56" spans="1:7" s="1" customFormat="1" ht="33" x14ac:dyDescent="0.45">
      <c r="A56" s="1" t="s">
        <v>28</v>
      </c>
      <c r="C56" s="12"/>
      <c r="D56" s="12"/>
    </row>
    <row r="57" spans="1:7" s="1" customFormat="1" ht="33" x14ac:dyDescent="0.45">
      <c r="A57" s="1" t="s">
        <v>29</v>
      </c>
      <c r="C57" s="12"/>
      <c r="D57" s="12"/>
    </row>
    <row r="58" spans="1:7" s="1" customFormat="1" ht="33" x14ac:dyDescent="0.45">
      <c r="A58" s="1" t="s">
        <v>30</v>
      </c>
      <c r="C58" s="12"/>
      <c r="D58" s="12"/>
    </row>
    <row r="59" spans="1:7" s="1" customFormat="1" ht="33" x14ac:dyDescent="0.45">
      <c r="A59" s="1" t="s">
        <v>31</v>
      </c>
      <c r="C59" s="12"/>
      <c r="D59" s="12"/>
    </row>
    <row r="60" spans="1:7" s="1" customFormat="1" ht="33" x14ac:dyDescent="0.45">
      <c r="C60" s="23" t="s">
        <v>32</v>
      </c>
      <c r="D60" s="12"/>
    </row>
    <row r="61" spans="1:7" s="1" customFormat="1" ht="33" x14ac:dyDescent="0.45">
      <c r="A61" s="24" t="s">
        <v>33</v>
      </c>
      <c r="C61" s="12">
        <f>[1]invts.notes!M26</f>
        <v>63095.13</v>
      </c>
      <c r="D61" s="12"/>
      <c r="E61" s="1" t="s">
        <v>34</v>
      </c>
    </row>
    <row r="62" spans="1:7" s="1" customFormat="1" ht="33" x14ac:dyDescent="0.45">
      <c r="A62" s="24" t="s">
        <v>35</v>
      </c>
      <c r="C62" s="12">
        <f>[1]invts.notes!M28</f>
        <v>41735.870000000003</v>
      </c>
      <c r="D62" s="12"/>
      <c r="E62" s="1" t="s">
        <v>34</v>
      </c>
      <c r="G62" s="25"/>
    </row>
    <row r="63" spans="1:7" s="1" customFormat="1" ht="33" x14ac:dyDescent="0.45">
      <c r="A63" s="24" t="s">
        <v>36</v>
      </c>
      <c r="C63" s="12">
        <f>[1]invts.notes!M30</f>
        <v>21348.04</v>
      </c>
      <c r="D63" s="12"/>
      <c r="E63" s="1" t="s">
        <v>34</v>
      </c>
    </row>
    <row r="64" spans="1:7" s="1" customFormat="1" ht="33" x14ac:dyDescent="0.45">
      <c r="A64" s="24" t="s">
        <v>37</v>
      </c>
      <c r="C64" s="12">
        <f>[1]invts.notes!M32</f>
        <v>40196.49</v>
      </c>
      <c r="D64" s="12"/>
      <c r="E64" s="1" t="s">
        <v>34</v>
      </c>
    </row>
    <row r="65" spans="1:5" s="1" customFormat="1" ht="33" x14ac:dyDescent="0.45">
      <c r="A65" s="24" t="s">
        <v>38</v>
      </c>
      <c r="C65" s="12">
        <f>[1]invts.notes!M34</f>
        <v>298646.26</v>
      </c>
      <c r="D65" s="12"/>
      <c r="E65" s="1" t="s">
        <v>34</v>
      </c>
    </row>
    <row r="66" spans="1:5" s="1" customFormat="1" ht="33" x14ac:dyDescent="0.45">
      <c r="A66" s="24" t="s">
        <v>39</v>
      </c>
      <c r="C66" s="12">
        <f>[1]invts.notes!M36</f>
        <v>23994.63</v>
      </c>
      <c r="D66" s="12"/>
      <c r="E66" s="1" t="s">
        <v>34</v>
      </c>
    </row>
    <row r="67" spans="1:5" s="1" customFormat="1" ht="33" x14ac:dyDescent="0.45">
      <c r="A67" s="24" t="s">
        <v>40</v>
      </c>
      <c r="C67" s="12">
        <f>[1]invts.notes!M38</f>
        <v>73035.5</v>
      </c>
      <c r="D67" s="12"/>
      <c r="E67" s="1" t="s">
        <v>34</v>
      </c>
    </row>
    <row r="68" spans="1:5" s="1" customFormat="1" ht="33" x14ac:dyDescent="0.45">
      <c r="A68" s="24" t="s">
        <v>41</v>
      </c>
      <c r="C68" s="12">
        <f>[1]invts.notes!M39</f>
        <v>72264.86</v>
      </c>
      <c r="D68" s="12"/>
      <c r="E68" s="1" t="s">
        <v>34</v>
      </c>
    </row>
    <row r="69" spans="1:5" s="1" customFormat="1" ht="33" x14ac:dyDescent="0.45">
      <c r="A69" s="24" t="s">
        <v>42</v>
      </c>
      <c r="C69" s="12">
        <f>[1]invts.notes!M42</f>
        <v>51549.56</v>
      </c>
      <c r="D69" s="12"/>
      <c r="E69" s="26" t="s">
        <v>43</v>
      </c>
    </row>
    <row r="70" spans="1:5" s="1" customFormat="1" ht="33" x14ac:dyDescent="0.45">
      <c r="A70" s="24" t="s">
        <v>44</v>
      </c>
      <c r="C70" s="12">
        <f>[1]invts.notes!M43</f>
        <v>15462.51</v>
      </c>
      <c r="D70" s="12"/>
      <c r="E70" s="26" t="s">
        <v>45</v>
      </c>
    </row>
    <row r="71" spans="1:5" s="1" customFormat="1" ht="33" x14ac:dyDescent="0.45">
      <c r="A71" s="24" t="s">
        <v>46</v>
      </c>
      <c r="C71" s="12">
        <f>[1]invts.notes!M45</f>
        <v>9527</v>
      </c>
      <c r="D71" s="12"/>
      <c r="E71" s="1" t="s">
        <v>34</v>
      </c>
    </row>
    <row r="72" spans="1:5" s="1" customFormat="1" ht="33" x14ac:dyDescent="0.45">
      <c r="A72" s="24"/>
      <c r="C72" s="12"/>
      <c r="D72" s="12"/>
    </row>
    <row r="73" spans="1:5" s="1" customFormat="1" ht="33" x14ac:dyDescent="0.45">
      <c r="C73" s="27">
        <f>SUM(C61:C72)</f>
        <v>710855.85000000009</v>
      </c>
      <c r="D73" s="12"/>
    </row>
    <row r="74" spans="1:5" s="1" customFormat="1" ht="33" x14ac:dyDescent="0.45">
      <c r="C74" s="12"/>
      <c r="D74" s="12"/>
    </row>
    <row r="102" hidden="1" x14ac:dyDescent="0.35"/>
  </sheetData>
  <mergeCells count="2">
    <mergeCell ref="A1:E1"/>
    <mergeCell ref="A3:E3"/>
  </mergeCells>
  <pageMargins left="0.98958333333333304" right="0.75" top="0.5" bottom="1" header="0.22986111111111099" footer="0.5"/>
  <pageSetup paperSize="9" scale="2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SSAS Accounts 2016.17</vt:lpstr>
      <vt:lpstr>'SSAS Accounts 2016.17'!Print_Area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Emily</cp:lastModifiedBy>
  <dcterms:created xsi:type="dcterms:W3CDTF">2017-12-06T10:25:13Z</dcterms:created>
  <dcterms:modified xsi:type="dcterms:W3CDTF">2017-12-12T12:11:29Z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