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JMxgME/oTIemyYBSYjrbaz1CCLCeuXQdkD11vNGsko0="/>
    </ext>
  </extLst>
</workbook>
</file>

<file path=xl/sharedStrings.xml><?xml version="1.0" encoding="utf-8"?>
<sst xmlns="http://schemas.openxmlformats.org/spreadsheetml/2006/main" count="259" uniqueCount="158">
  <si>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</si>
  <si>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</si>
  <si>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</si>
  <si>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</si>
  <si>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</si>
  <si>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</si>
  <si>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</si>
  <si>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</si>
  <si>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</si>
  <si>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V and P Property Pension Fund 2</t>
  </si>
  <si>
    <t>cash</t>
  </si>
  <si>
    <t>PSTR</t>
  </si>
  <si>
    <t>00830530RN</t>
  </si>
  <si>
    <t>DAF Woods</t>
  </si>
  <si>
    <t>N</t>
  </si>
  <si>
    <t>in 2022 50k top up</t>
  </si>
  <si>
    <t>Principle Employer / Admin</t>
  </si>
  <si>
    <t>Registered Scheme Administrator Limited</t>
  </si>
  <si>
    <t>CMF Woods</t>
  </si>
  <si>
    <t>Admin ID:</t>
  </si>
  <si>
    <t>A0145081</t>
  </si>
  <si>
    <t>HJ Collections McIvor</t>
  </si>
  <si>
    <t>DAF Mclvor</t>
  </si>
  <si>
    <t>CRE Woods</t>
  </si>
  <si>
    <t>CMF</t>
  </si>
  <si>
    <t>CRE</t>
  </si>
  <si>
    <t>Transfers in</t>
  </si>
  <si>
    <t>Contributions</t>
  </si>
  <si>
    <t>Total contributions &amp; transfers:</t>
  </si>
  <si>
    <t>% fund split</t>
  </si>
  <si>
    <t xml:space="preserve">Connected </t>
  </si>
  <si>
    <t>IN</t>
  </si>
  <si>
    <t xml:space="preserve">UnConnected </t>
  </si>
  <si>
    <t>Employer Contributions</t>
  </si>
  <si>
    <t>Cash total</t>
  </si>
  <si>
    <t>Member Contributions</t>
  </si>
  <si>
    <t>Totals</t>
  </si>
  <si>
    <t>Third Party Contributions</t>
  </si>
  <si>
    <t>Relief at Source Payments</t>
  </si>
  <si>
    <t>Fees</t>
  </si>
  <si>
    <t>Amend</t>
  </si>
  <si>
    <t>Transfers In</t>
  </si>
  <si>
    <t>April</t>
  </si>
  <si>
    <t>was</t>
  </si>
  <si>
    <t>Capital Sums Borrowed</t>
  </si>
  <si>
    <t xml:space="preserve">May </t>
  </si>
  <si>
    <t>should be</t>
  </si>
  <si>
    <t>Loan repayments In (Capital Only)</t>
  </si>
  <si>
    <t>June</t>
  </si>
  <si>
    <t>OUT</t>
  </si>
  <si>
    <t>July</t>
  </si>
  <si>
    <t>Transfer Out</t>
  </si>
  <si>
    <t>August</t>
  </si>
  <si>
    <t>-£40.00</t>
  </si>
  <si>
    <t>OB 2023</t>
  </si>
  <si>
    <t>Lump Sum Payments</t>
  </si>
  <si>
    <t>September</t>
  </si>
  <si>
    <t>CB 2023</t>
  </si>
  <si>
    <t>Lump Sum Death Payments</t>
  </si>
  <si>
    <t>October</t>
  </si>
  <si>
    <t>Annuity Purchase</t>
  </si>
  <si>
    <t>November</t>
  </si>
  <si>
    <t>Repayment of borrowing</t>
  </si>
  <si>
    <t>December</t>
  </si>
  <si>
    <t>Other?</t>
  </si>
  <si>
    <t>January</t>
  </si>
  <si>
    <t>Aggregate of payments</t>
  </si>
  <si>
    <t>February</t>
  </si>
  <si>
    <t>Scheme Value</t>
  </si>
  <si>
    <t>March</t>
  </si>
  <si>
    <t>total</t>
  </si>
  <si>
    <t>00007400V&amp;PPROPERTY2</t>
  </si>
  <si>
    <t>VIR11223320013252</t>
  </si>
  <si>
    <t>GBP</t>
  </si>
  <si>
    <t>WDG</t>
  </si>
  <si>
    <t>000415203A</t>
  </si>
  <si>
    <t>DAF INVESTMENT GLENN MCIVOR</t>
  </si>
  <si>
    <t>000399698A</t>
  </si>
  <si>
    <t>PCLS GLENN MCIVOR</t>
  </si>
  <si>
    <t>000414616A</t>
  </si>
  <si>
    <t>GLENN MCIVOR NET PENSION</t>
  </si>
  <si>
    <t>20013252 JANFEE474 DR</t>
  </si>
  <si>
    <t>000417517A</t>
  </si>
  <si>
    <t>Annual Admin</t>
  </si>
  <si>
    <t>000413691A</t>
  </si>
  <si>
    <t>PAYE Admin Glenn McIvor</t>
  </si>
  <si>
    <t>20013252 JANFEE473 DR</t>
  </si>
  <si>
    <t>000413693A</t>
  </si>
  <si>
    <t>PAYE set up Glenn McIvor</t>
  </si>
  <si>
    <t>20013252 TPR RETUR DR</t>
  </si>
  <si>
    <t>20013252 ICO RENEW DR</t>
  </si>
  <si>
    <t>20013252 TPR LEVY DR</t>
  </si>
  <si>
    <t>DPG</t>
  </si>
  <si>
    <t>000380183A</t>
  </si>
  <si>
    <t>NAVIGATOR Dividen Duncan Woods</t>
  </si>
  <si>
    <t>000380172A</t>
  </si>
  <si>
    <t>NAVIGATOR Dividen Glenn McIvor</t>
  </si>
  <si>
    <t>000394567A</t>
  </si>
  <si>
    <t>HJ COLLECTION G McIvor Cap&amp;Int</t>
  </si>
  <si>
    <t>000421829A</t>
  </si>
  <si>
    <t>NETPAY GLENN MCIVOR</t>
  </si>
  <si>
    <t>000425217A</t>
  </si>
  <si>
    <t>20013252 JANFEE517 DR</t>
  </si>
  <si>
    <t>000429909A</t>
  </si>
  <si>
    <t>000436621A</t>
  </si>
  <si>
    <t>000440035A</t>
  </si>
  <si>
    <t>20/09/2022</t>
  </si>
  <si>
    <t>20013252 JANFEE532 DR</t>
  </si>
  <si>
    <t>000443982A</t>
  </si>
  <si>
    <t>21/10/2022</t>
  </si>
  <si>
    <t>20013252 TPR DR</t>
  </si>
  <si>
    <t>000446947A</t>
  </si>
  <si>
    <t>5PEN - GLENN MCIVOR</t>
  </si>
  <si>
    <t>AIB Balance transferred on 05 Dec 2022</t>
  </si>
  <si>
    <t>14.12.2022</t>
  </si>
  <si>
    <t xml:space="preserve">Glenn McIvor Net Pension </t>
  </si>
  <si>
    <t>10.01.2023</t>
  </si>
  <si>
    <t>09.02.2023</t>
  </si>
  <si>
    <t>23.02.2023</t>
  </si>
  <si>
    <t>ICO</t>
  </si>
  <si>
    <t>06.03.2023</t>
  </si>
  <si>
    <t>23.03.2023</t>
  </si>
  <si>
    <t>J.K.Pietruszka INV 568</t>
  </si>
  <si>
    <t>31.03.2023</t>
  </si>
  <si>
    <t xml:space="preserve">Scheme Administration Fee </t>
  </si>
  <si>
    <t>11.04.2023</t>
  </si>
  <si>
    <t>21.04.2023</t>
  </si>
  <si>
    <t>Glenn McIvor PAYE Fee</t>
  </si>
  <si>
    <t>11.05.2023</t>
  </si>
  <si>
    <t>08.06.2023</t>
  </si>
  <si>
    <t>06.07.2023</t>
  </si>
  <si>
    <t>09.08.2023</t>
  </si>
  <si>
    <t>11.09.2023</t>
  </si>
  <si>
    <t>05.10.2023</t>
  </si>
  <si>
    <t>J.K.Pietruszka INV 593</t>
  </si>
  <si>
    <t>06.10.2023</t>
  </si>
  <si>
    <t>07.11.2023</t>
  </si>
  <si>
    <t>07.12.2023</t>
  </si>
  <si>
    <t>08.01.2024</t>
  </si>
  <si>
    <t>10.01.2024</t>
  </si>
  <si>
    <t>TPR</t>
  </si>
  <si>
    <t>06.02.2024</t>
  </si>
  <si>
    <t>06.03.2024</t>
  </si>
  <si>
    <t>10.04.2024</t>
  </si>
  <si>
    <t>29.04.2024</t>
  </si>
  <si>
    <t>PAYE FEE Glen McIvor</t>
  </si>
  <si>
    <t>J.K.Pietruszka INV 646</t>
  </si>
  <si>
    <t>Current Balance</t>
  </si>
  <si>
    <t>08.05.2024</t>
  </si>
  <si>
    <t>Gina</t>
  </si>
  <si>
    <t>V &amp; P Property 2</t>
  </si>
  <si>
    <t>Glenn McIvor</t>
  </si>
  <si>
    <t>Glen McIvor</t>
  </si>
  <si>
    <t xml:space="preserve">Net Pension </t>
  </si>
  <si>
    <t>Privat3 RSA</t>
  </si>
  <si>
    <t>06.06.2024</t>
  </si>
  <si>
    <t xml:space="preserve">Gina </t>
  </si>
  <si>
    <t>404334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</si>
</sst>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[$£]#,##0.00"/>
    <numFmt numFmtId="169" formatCode="_-[$£-809]* #,##0.00_-;\-[$£-809]* #,##0.00_-;_-[$£-809]* &quot;-&quot;??_-;_-@"/>
    <numFmt numFmtId="170" formatCode="d/m/yyyy"/>
    <numFmt numFmtId="171" formatCode="dd/mm/yyyy"/>
    <numFmt numFmtId="172" formatCode="mm/dd/yyyy"/>
  </numFmts>
  <fonts count="19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rgb="FFB7B7B7"/>
      <name val="Calibri"/>
    </font>
    <font>
      <color theme="1"/>
      <name val="Calibri"/>
      <scheme val="minor"/>
    </font>
    <font>
      <sz val="11.0"/>
      <color theme="1"/>
      <name val="Calibri"/>
    </font>
    <font>
      <color theme="1"/>
      <name val="Calibri"/>
    </font>
    <font>
      <color theme="1"/>
      <name val="Arial"/>
    </font>
    <font>
      <color rgb="FFFF0000"/>
      <name val="Calibri"/>
      <scheme val="minor"/>
    </font>
    <font>
      <color rgb="FF000000"/>
      <name val="Calibri"/>
    </font>
    <font>
      <sz val="11.0"/>
      <color rgb="FFFF0000"/>
      <name val="Arial"/>
    </font>
    <font>
      <sz val="11.0"/>
      <color theme="1"/>
      <name val="Arial"/>
    </font>
    <font>
      <color rgb="FFFF0000"/>
      <name val="Arial"/>
    </font>
    <font>
      <b/>
      <color theme="1"/>
      <name val="Calibri"/>
    </font>
    <font>
      <b/>
      <color theme="1"/>
      <name val="Arial"/>
    </font>
    <font>
      <b/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0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1" fillId="0" fontId="3" numFmtId="0" xfId="0" applyAlignment="1" applyBorder="1" applyFont="1">
      <alignment horizontal="left"/>
    </xf>
    <xf borderId="1" fillId="0" fontId="3" numFmtId="165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3" numFmtId="165" xfId="0" applyAlignment="1" applyBorder="1" applyFont="1" applyNumberFormat="1">
      <alignment horizontal="center" readingOrder="0"/>
    </xf>
    <xf borderId="1" fillId="2" fontId="3" numFmtId="166" xfId="0" applyAlignment="1" applyBorder="1" applyFill="1" applyFont="1" applyNumberFormat="1">
      <alignment horizontal="left"/>
    </xf>
    <xf borderId="1" fillId="0" fontId="3" numFmtId="166" xfId="0" applyAlignment="1" applyBorder="1" applyFont="1" applyNumberFormat="1">
      <alignment horizontal="center"/>
    </xf>
    <xf borderId="1" fillId="3" fontId="3" numFmtId="0" xfId="0" applyAlignment="1" applyBorder="1" applyFill="1" applyFont="1">
      <alignment vertical="bottom"/>
    </xf>
    <xf borderId="1" fillId="0" fontId="3" numFmtId="165" xfId="0" applyAlignment="1" applyBorder="1" applyFont="1" applyNumberFormat="1">
      <alignment horizontal="center" vertical="bottom"/>
    </xf>
    <xf borderId="1" fillId="0" fontId="5" numFmtId="165" xfId="0" applyAlignment="1" applyBorder="1" applyFont="1" applyNumberFormat="1">
      <alignment horizontal="center" readingOrder="0" vertical="bottom"/>
    </xf>
    <xf borderId="1" fillId="0" fontId="5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/>
    </xf>
    <xf borderId="1" fillId="0" fontId="3" numFmtId="166" xfId="0" applyAlignment="1" applyBorder="1" applyFont="1" applyNumberFormat="1">
      <alignment horizontal="left"/>
    </xf>
    <xf borderId="0" fillId="0" fontId="7" numFmtId="4" xfId="0" applyAlignment="1" applyFont="1" applyNumberFormat="1">
      <alignment readingOrder="0"/>
    </xf>
    <xf borderId="1" fillId="3" fontId="8" numFmtId="0" xfId="0" applyAlignment="1" applyBorder="1" applyFont="1">
      <alignment vertical="bottom"/>
    </xf>
    <xf borderId="1" fillId="0" fontId="8" numFmtId="165" xfId="0" applyAlignment="1" applyBorder="1" applyFont="1" applyNumberFormat="1">
      <alignment horizontal="center" vertical="bottom"/>
    </xf>
    <xf borderId="0" fillId="0" fontId="4" numFmtId="0" xfId="0" applyAlignment="1" applyFont="1">
      <alignment horizontal="center"/>
    </xf>
    <xf borderId="1" fillId="3" fontId="3" numFmtId="0" xfId="0" applyAlignment="1" applyBorder="1" applyFont="1">
      <alignment horizontal="left"/>
    </xf>
    <xf borderId="1" fillId="0" fontId="5" numFmtId="165" xfId="0" applyAlignment="1" applyBorder="1" applyFont="1" applyNumberFormat="1">
      <alignment horizontal="center" readingOrder="0"/>
    </xf>
    <xf borderId="1" fillId="0" fontId="5" numFmtId="165" xfId="0" applyAlignment="1" applyBorder="1" applyFont="1" applyNumberFormat="1">
      <alignment horizontal="center"/>
    </xf>
    <xf borderId="1" fillId="0" fontId="9" numFmtId="0" xfId="0" applyBorder="1" applyFont="1"/>
    <xf borderId="0" fillId="0" fontId="4" numFmtId="167" xfId="0" applyAlignment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2" fillId="0" fontId="4" numFmtId="0" xfId="0" applyAlignment="1" applyBorder="1" applyFont="1">
      <alignment horizontal="center" shrinkToFit="0" wrapText="1"/>
    </xf>
    <xf borderId="3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5" fillId="0" fontId="4" numFmtId="0" xfId="0" applyAlignment="1" applyBorder="1" applyFont="1">
      <alignment horizontal="center" shrinkToFit="0" wrapText="1"/>
    </xf>
    <xf borderId="6" fillId="0" fontId="4" numFmtId="165" xfId="0" applyAlignment="1" applyBorder="1" applyFont="1" applyNumberFormat="1">
      <alignment horizontal="center"/>
    </xf>
    <xf borderId="0" fillId="0" fontId="3" numFmtId="0" xfId="0" applyFont="1"/>
    <xf borderId="7" fillId="0" fontId="4" numFmtId="0" xfId="0" applyAlignment="1" applyBorder="1" applyFont="1">
      <alignment horizontal="center"/>
    </xf>
    <xf borderId="8" fillId="0" fontId="5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/>
    </xf>
    <xf borderId="10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7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9" numFmtId="0" xfId="0" applyFont="1"/>
    <xf borderId="0" fillId="0" fontId="7" numFmtId="168" xfId="0" applyFont="1" applyNumberFormat="1"/>
    <xf borderId="0" fillId="0" fontId="3" numFmtId="169" xfId="0" applyFont="1" applyNumberFormat="1"/>
    <xf borderId="0" fillId="0" fontId="10" numFmtId="168" xfId="0" applyAlignment="1" applyFont="1" applyNumberFormat="1">
      <alignment horizontal="right" vertical="bottom"/>
    </xf>
    <xf borderId="0" fillId="0" fontId="3" numFmtId="168" xfId="0" applyFont="1" applyNumberFormat="1"/>
    <xf borderId="0" fillId="0" fontId="11" numFmtId="4" xfId="0" applyAlignment="1" applyFont="1" applyNumberFormat="1">
      <alignment readingOrder="0"/>
    </xf>
    <xf borderId="0" fillId="0" fontId="12" numFmtId="0" xfId="0" applyFont="1"/>
    <xf borderId="0" fillId="0" fontId="13" numFmtId="4" xfId="0" applyAlignment="1" applyFont="1" applyNumberFormat="1">
      <alignment vertical="bottom"/>
    </xf>
    <xf borderId="0" fillId="0" fontId="13" numFmtId="4" xfId="0" applyAlignment="1" applyFont="1" applyNumberFormat="1">
      <alignment horizontal="right" vertical="bottom"/>
    </xf>
    <xf borderId="0" fillId="0" fontId="13" numFmtId="169" xfId="0" applyAlignment="1" applyFont="1" applyNumberFormat="1">
      <alignment horizontal="right" vertical="bottom"/>
    </xf>
    <xf borderId="0" fillId="0" fontId="3" numFmtId="169" xfId="0" applyAlignment="1" applyFont="1" applyNumberFormat="1">
      <alignment readingOrder="0"/>
    </xf>
    <xf borderId="0" fillId="2" fontId="3" numFmtId="165" xfId="0" applyAlignment="1" applyFont="1" applyNumberFormat="1">
      <alignment horizontal="center"/>
    </xf>
    <xf borderId="0" fillId="0" fontId="14" numFmtId="4" xfId="0" applyAlignment="1" applyFont="1" applyNumberFormat="1">
      <alignment horizontal="right" vertical="bottom"/>
    </xf>
    <xf borderId="0" fillId="0" fontId="8" numFmtId="4" xfId="0" applyAlignment="1" applyFont="1" applyNumberFormat="1">
      <alignment horizontal="right" vertical="bottom"/>
    </xf>
    <xf borderId="11" fillId="0" fontId="3" numFmtId="165" xfId="0" applyAlignment="1" applyBorder="1" applyFont="1" applyNumberFormat="1">
      <alignment horizontal="center"/>
    </xf>
    <xf borderId="0" fillId="0" fontId="15" numFmtId="4" xfId="0" applyAlignment="1" applyFont="1" applyNumberFormat="1">
      <alignment vertical="bottom"/>
    </xf>
    <xf borderId="0" fillId="0" fontId="15" numFmtId="4" xfId="0" applyAlignment="1" applyFont="1" applyNumberFormat="1">
      <alignment horizontal="right" vertical="bottom"/>
    </xf>
    <xf borderId="0" fillId="0" fontId="15" numFmtId="0" xfId="0" applyAlignment="1" applyFont="1">
      <alignment horizontal="right" vertical="bottom"/>
    </xf>
    <xf borderId="12" fillId="0" fontId="3" numFmtId="165" xfId="0" applyAlignment="1" applyBorder="1" applyFont="1" applyNumberFormat="1">
      <alignment horizontal="center"/>
    </xf>
    <xf borderId="0" fillId="0" fontId="9" numFmtId="169" xfId="0" applyFont="1" applyNumberFormat="1"/>
    <xf borderId="0" fillId="0" fontId="9" numFmtId="167" xfId="0" applyFont="1" applyNumberFormat="1"/>
    <xf borderId="0" fillId="0" fontId="16" numFmtId="0" xfId="0" applyFont="1"/>
    <xf borderId="0" fillId="0" fontId="16" numFmtId="167" xfId="0" applyFont="1" applyNumberFormat="1"/>
    <xf borderId="0" fillId="0" fontId="8" numFmtId="170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vertical="bottom"/>
    </xf>
    <xf borderId="0" fillId="0" fontId="8" numFmtId="171" xfId="0" applyAlignment="1" applyFont="1" applyNumberFormat="1">
      <alignment vertical="bottom"/>
    </xf>
    <xf borderId="0" fillId="0" fontId="8" numFmtId="171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horizontal="right" vertical="bottom"/>
    </xf>
    <xf borderId="0" fillId="0" fontId="10" numFmtId="171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vertical="bottom"/>
    </xf>
    <xf borderId="0" fillId="0" fontId="10" numFmtId="171" xfId="0" applyAlignment="1" applyFont="1" applyNumberForma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170" xfId="0" applyAlignment="1" applyFont="1" applyNumberFormat="1">
      <alignment horizontal="right" readingOrder="0" vertical="bottom"/>
    </xf>
    <xf borderId="0" fillId="0" fontId="10" numFmtId="0" xfId="0" applyAlignment="1" applyFont="1">
      <alignment readingOrder="0" vertical="bottom"/>
    </xf>
    <xf borderId="0" fillId="0" fontId="10" numFmtId="4" xfId="0" applyAlignment="1" applyFont="1" applyNumberFormat="1">
      <alignment readingOrder="0" vertical="bottom"/>
    </xf>
    <xf borderId="0" fillId="0" fontId="17" numFmtId="4" xfId="0" applyAlignment="1" applyFont="1" applyNumberFormat="1">
      <alignment horizontal="right" readingOrder="0" vertical="bottom"/>
    </xf>
    <xf borderId="0" fillId="0" fontId="10" numFmtId="4" xfId="0" applyAlignment="1" applyFont="1" applyNumberFormat="1">
      <alignment horizontal="right" readingOrder="0" vertical="bottom"/>
    </xf>
    <xf borderId="0" fillId="0" fontId="10" numFmtId="170" xfId="0" applyAlignment="1" applyFont="1" applyNumberFormat="1">
      <alignment vertical="bottom"/>
    </xf>
    <xf borderId="0" fillId="0" fontId="10" numFmtId="170" xfId="0" applyAlignment="1" applyFont="1" applyNumberFormat="1">
      <alignment horizontal="right" vertical="bottom"/>
    </xf>
    <xf borderId="0" fillId="0" fontId="10" numFmtId="171" xfId="0" applyAlignment="1" applyFont="1" applyNumberFormat="1">
      <alignment horizontal="right" readingOrder="0" vertical="bottom"/>
    </xf>
    <xf borderId="0" fillId="0" fontId="10" numFmtId="0" xfId="0" applyAlignment="1" applyFont="1">
      <alignment horizontal="right" readingOrder="0" vertical="bottom"/>
    </xf>
    <xf borderId="0" fillId="0" fontId="7" numFmtId="172" xfId="0" applyAlignment="1" applyFont="1" applyNumberFormat="1">
      <alignment readingOrder="0"/>
    </xf>
    <xf borderId="0" fillId="0" fontId="18" numFmtId="4" xfId="0" applyAlignment="1" applyFont="1" applyNumberFormat="1">
      <alignment readingOrder="0"/>
    </xf>
    <xf borderId="0" fillId="0" fontId="10" numFmtId="0" xfId="0" applyAlignment="1" applyFont="1">
      <alignment vertical="bottom"/>
    </xf>
    <xf borderId="0" fillId="0" fontId="10" numFmtId="168" xfId="0" applyAlignment="1" applyFont="1" applyNumberFormat="1">
      <alignment vertical="bottom"/>
    </xf>
    <xf borderId="0" fillId="0" fontId="17" numFmtId="168" xfId="0" applyAlignment="1" applyFont="1" applyNumberFormat="1">
      <alignment horizontal="right" vertical="bottom"/>
    </xf>
    <xf borderId="0" fillId="0" fontId="10" numFmtId="0" xfId="0" applyAlignment="1" applyFont="1">
      <alignment shrinkToFit="0" vertical="bottom" wrapText="0"/>
    </xf>
    <xf borderId="0" fillId="0" fontId="15" numFmtId="0" xfId="0" applyAlignment="1" applyFont="1">
      <alignment vertical="bottom"/>
    </xf>
    <xf borderId="0" fillId="0" fontId="15" numFmtId="168" xfId="0" applyAlignment="1" applyFont="1" applyNumberFormat="1">
      <alignment horizontal="right" vertical="bottom"/>
    </xf>
    <xf borderId="0" fillId="0" fontId="17" numFmtId="0" xfId="0" applyAlignment="1" applyFont="1">
      <alignment vertical="bottom"/>
    </xf>
    <xf borderId="1" fillId="0" fontId="8" numFmtId="0" xfId="0" applyAlignment="1" applyBorder="1" applyFont="1">
      <alignment vertical="bottom"/>
    </xf>
    <xf borderId="6" fillId="0" fontId="8" numFmtId="0" xfId="0" applyAlignment="1" applyBorder="1" applyFont="1">
      <alignment vertical="bottom"/>
    </xf>
    <xf borderId="6" fillId="0" fontId="8" numFmtId="167" xfId="0" applyAlignment="1" applyBorder="1" applyFont="1" applyNumberFormat="1">
      <alignment horizontal="right" vertical="bottom"/>
    </xf>
    <xf borderId="6" fillId="0" fontId="8" numFmtId="0" xfId="0" applyAlignment="1" applyBorder="1" applyFont="1">
      <alignment horizontal="right" vertical="bottom"/>
    </xf>
    <xf borderId="6" fillId="0" fontId="8" numFmtId="49" xfId="0" applyAlignment="1" applyBorder="1" applyFont="1" applyNumberFormat="1">
      <alignment vertical="bottom"/>
    </xf>
    <xf borderId="0" fillId="0" fontId="8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0.57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</row>
    <row r="2">
      <c r="A2" s="4" t="s">
        <v>8</v>
      </c>
      <c r="B2" s="5" t="s">
        <v>9</v>
      </c>
      <c r="C2" s="6" t="s">
        <v>10</v>
      </c>
      <c r="D2" s="7"/>
      <c r="E2" s="8">
        <f>F2-D35-B27</f>
        <v>10779.99</v>
      </c>
      <c r="F2" s="9">
        <f>G27</f>
        <v>25338.1</v>
      </c>
      <c r="G2" s="7"/>
      <c r="H2" s="10"/>
      <c r="I2" s="11"/>
    </row>
    <row r="3">
      <c r="A3" s="4" t="s">
        <v>11</v>
      </c>
      <c r="B3" s="5" t="s">
        <v>12</v>
      </c>
      <c r="C3" s="12" t="s">
        <v>13</v>
      </c>
      <c r="D3" s="13" t="s">
        <v>14</v>
      </c>
      <c r="E3" s="14">
        <v>273994.41</v>
      </c>
      <c r="F3" s="15">
        <v>265840.58</v>
      </c>
      <c r="G3" s="16">
        <f>140000+50000</f>
        <v>190000</v>
      </c>
      <c r="H3" s="17" t="s">
        <v>15</v>
      </c>
      <c r="I3" s="11"/>
    </row>
    <row r="4">
      <c r="A4" s="4" t="s">
        <v>16</v>
      </c>
      <c r="B4" s="5" t="s">
        <v>17</v>
      </c>
      <c r="C4" s="12" t="s">
        <v>18</v>
      </c>
      <c r="D4" s="13" t="s">
        <v>14</v>
      </c>
      <c r="E4" s="14">
        <v>36394.41</v>
      </c>
      <c r="F4" s="15">
        <v>35745.41</v>
      </c>
      <c r="G4" s="16">
        <v>140000.0</v>
      </c>
      <c r="H4" s="11"/>
      <c r="I4" s="11"/>
      <c r="J4" s="18">
        <v>11795.99</v>
      </c>
    </row>
    <row r="5">
      <c r="A5" s="4" t="s">
        <v>19</v>
      </c>
      <c r="B5" s="5" t="s">
        <v>20</v>
      </c>
      <c r="C5" s="19" t="s">
        <v>21</v>
      </c>
      <c r="D5" s="13" t="s">
        <v>14</v>
      </c>
      <c r="E5" s="20">
        <v>0.0</v>
      </c>
      <c r="F5" s="13">
        <v>0.0</v>
      </c>
      <c r="G5" s="16"/>
      <c r="H5" s="11"/>
      <c r="I5" s="11"/>
    </row>
    <row r="6">
      <c r="A6" s="4"/>
      <c r="B6" s="5"/>
      <c r="C6" s="12" t="s">
        <v>22</v>
      </c>
      <c r="D6" s="13" t="s">
        <v>14</v>
      </c>
      <c r="E6" s="14">
        <v>20893.84</v>
      </c>
      <c r="F6" s="15">
        <v>20272.05</v>
      </c>
      <c r="G6" s="16">
        <v>15800.0</v>
      </c>
      <c r="H6" s="11"/>
      <c r="I6" s="11"/>
      <c r="J6" s="18">
        <v>26354.1</v>
      </c>
    </row>
    <row r="7">
      <c r="A7" s="4"/>
      <c r="B7" s="21"/>
      <c r="C7" s="12" t="s">
        <v>23</v>
      </c>
      <c r="D7" s="13" t="s">
        <v>14</v>
      </c>
      <c r="E7" s="14">
        <v>42775.14</v>
      </c>
      <c r="F7" s="15">
        <v>43342.51</v>
      </c>
      <c r="G7" s="16">
        <v>40734.75</v>
      </c>
      <c r="H7" s="11"/>
      <c r="I7" s="11"/>
    </row>
    <row r="8">
      <c r="A8" s="4"/>
      <c r="B8" s="5"/>
      <c r="C8" s="22" t="s">
        <v>24</v>
      </c>
      <c r="D8" s="7" t="s">
        <v>14</v>
      </c>
      <c r="E8" s="23">
        <v>15178.28</v>
      </c>
      <c r="F8" s="24">
        <v>14907.41</v>
      </c>
      <c r="G8" s="16">
        <v>40000.0</v>
      </c>
      <c r="H8" s="11"/>
      <c r="I8" s="11"/>
    </row>
    <row r="9">
      <c r="A9" s="4"/>
      <c r="B9" s="5"/>
      <c r="C9" s="22" t="s">
        <v>25</v>
      </c>
      <c r="D9" s="7" t="s">
        <v>14</v>
      </c>
      <c r="E9" s="23">
        <v>172070.85</v>
      </c>
      <c r="F9" s="24">
        <v>174353.22</v>
      </c>
      <c r="G9" s="16">
        <v>163863.03</v>
      </c>
      <c r="H9" s="11"/>
      <c r="I9" s="11"/>
    </row>
    <row r="10">
      <c r="A10" s="4"/>
      <c r="B10" s="5"/>
      <c r="C10" s="22" t="s">
        <v>25</v>
      </c>
      <c r="D10" s="7" t="s">
        <v>14</v>
      </c>
      <c r="E10" s="23">
        <v>99494.38</v>
      </c>
      <c r="F10" s="24">
        <v>100814.09</v>
      </c>
      <c r="G10" s="16">
        <v>94748.47</v>
      </c>
      <c r="H10" s="11"/>
      <c r="I10" s="11"/>
    </row>
    <row r="11">
      <c r="A11" s="4"/>
      <c r="B11" s="5"/>
      <c r="C11" s="25"/>
      <c r="D11" s="7"/>
      <c r="E11" s="7"/>
      <c r="F11" s="7"/>
      <c r="G11" s="16"/>
      <c r="H11" s="25"/>
      <c r="I11" s="25"/>
    </row>
    <row r="12">
      <c r="A12" s="4" t="s">
        <v>26</v>
      </c>
      <c r="B12" s="5"/>
      <c r="C12" s="25"/>
      <c r="D12" s="25"/>
      <c r="E12" s="25"/>
      <c r="F12" s="25"/>
      <c r="G12" s="16"/>
      <c r="H12" s="25"/>
      <c r="I12" s="25"/>
    </row>
    <row r="13">
      <c r="A13" s="4" t="s">
        <v>26</v>
      </c>
      <c r="B13" s="26"/>
      <c r="C13" s="25"/>
      <c r="D13" s="25"/>
      <c r="E13" s="25"/>
      <c r="F13" s="25"/>
      <c r="G13" s="16"/>
      <c r="H13" s="25"/>
      <c r="I13" s="25"/>
    </row>
    <row r="14">
      <c r="A14" s="4" t="s">
        <v>27</v>
      </c>
      <c r="B14" s="26"/>
      <c r="C14" s="25"/>
      <c r="D14" s="25"/>
      <c r="E14" s="25"/>
      <c r="F14" s="25"/>
      <c r="G14" s="16"/>
      <c r="H14" s="25"/>
      <c r="I14" s="25"/>
    </row>
    <row r="15">
      <c r="A15" s="4" t="s">
        <v>28</v>
      </c>
      <c r="B15" s="5"/>
      <c r="C15" s="25"/>
      <c r="D15" s="25"/>
      <c r="E15" s="25"/>
      <c r="F15" s="25"/>
      <c r="G15" s="25"/>
      <c r="H15" s="25"/>
      <c r="I15" s="25"/>
    </row>
    <row r="16">
      <c r="A16" s="4" t="s">
        <v>29</v>
      </c>
      <c r="B16" s="27"/>
      <c r="C16" s="28" t="s">
        <v>30</v>
      </c>
      <c r="D16" s="29"/>
      <c r="E16" s="30"/>
      <c r="F16" s="30"/>
      <c r="G16" s="30">
        <f t="shared" ref="G16:H16" si="1">G6</f>
        <v>15800</v>
      </c>
      <c r="H16" s="30" t="str">
        <f t="shared" si="1"/>
        <v/>
      </c>
      <c r="I16" s="25"/>
    </row>
    <row r="17">
      <c r="A17" s="4" t="s">
        <v>31</v>
      </c>
      <c r="B17" s="31"/>
      <c r="C17" s="32" t="s">
        <v>32</v>
      </c>
      <c r="D17" s="33"/>
      <c r="E17" s="8">
        <f>sum(E3:E11)</f>
        <v>660801.31</v>
      </c>
      <c r="F17" s="8">
        <f>sum(F3:F10)</f>
        <v>655275.27</v>
      </c>
      <c r="G17" s="8">
        <f t="shared" ref="G17:H17" si="2">G7</f>
        <v>40734.75</v>
      </c>
      <c r="H17" s="8" t="str">
        <f t="shared" si="2"/>
        <v/>
      </c>
      <c r="I17" s="30">
        <f>I6+I3+I5</f>
        <v>0</v>
      </c>
    </row>
    <row r="18">
      <c r="A18" s="34" t="s">
        <v>33</v>
      </c>
      <c r="B18" s="31">
        <v>0.0</v>
      </c>
      <c r="C18" s="35" t="s">
        <v>34</v>
      </c>
      <c r="D18" s="24" t="str">
        <f t="shared" ref="D18:I18" si="3">D2</f>
        <v/>
      </c>
      <c r="E18" s="24">
        <f t="shared" si="3"/>
        <v>10779.99</v>
      </c>
      <c r="F18" s="24">
        <f t="shared" si="3"/>
        <v>25338.1</v>
      </c>
      <c r="G18" s="36" t="str">
        <f t="shared" si="3"/>
        <v/>
      </c>
      <c r="H18" s="36" t="str">
        <f t="shared" si="3"/>
        <v/>
      </c>
      <c r="I18" s="36" t="str">
        <f t="shared" si="3"/>
        <v/>
      </c>
    </row>
    <row r="19">
      <c r="A19" s="34" t="s">
        <v>35</v>
      </c>
      <c r="B19" s="31">
        <v>0.0</v>
      </c>
      <c r="C19" s="37" t="s">
        <v>36</v>
      </c>
      <c r="D19" s="38">
        <f t="shared" ref="D19:H19" si="4">SUM(D16:D18)</f>
        <v>0</v>
      </c>
      <c r="E19" s="38">
        <f t="shared" si="4"/>
        <v>671581.3</v>
      </c>
      <c r="F19" s="38">
        <f t="shared" si="4"/>
        <v>680613.37</v>
      </c>
      <c r="G19" s="38">
        <f t="shared" si="4"/>
        <v>56534.75</v>
      </c>
      <c r="H19" s="38">
        <f t="shared" si="4"/>
        <v>0</v>
      </c>
      <c r="I19" s="38">
        <f>SUM(I17)</f>
        <v>0</v>
      </c>
    </row>
    <row r="20">
      <c r="A20" s="34" t="s">
        <v>37</v>
      </c>
      <c r="B20" s="31">
        <v>0.0</v>
      </c>
      <c r="J20" s="39"/>
    </row>
    <row r="21">
      <c r="A21" s="34" t="s">
        <v>38</v>
      </c>
      <c r="B21" s="31">
        <v>0.0</v>
      </c>
      <c r="C21" s="40"/>
      <c r="D21" s="41" t="s">
        <v>39</v>
      </c>
      <c r="E21" s="42">
        <v>2023.0</v>
      </c>
      <c r="F21" s="43" t="s">
        <v>40</v>
      </c>
      <c r="H21" s="44"/>
      <c r="I21" s="44"/>
      <c r="J21" s="39"/>
    </row>
    <row r="22">
      <c r="A22" s="34" t="s">
        <v>41</v>
      </c>
      <c r="B22" s="31">
        <v>0.0</v>
      </c>
      <c r="C22" s="45" t="s">
        <v>42</v>
      </c>
      <c r="D22" s="46">
        <v>-440.0</v>
      </c>
      <c r="E22" s="47"/>
      <c r="F22" s="47">
        <v>6745.05</v>
      </c>
      <c r="G22" s="43" t="s">
        <v>43</v>
      </c>
      <c r="H22" s="47"/>
      <c r="I22" s="48">
        <v>-1047.5</v>
      </c>
      <c r="J22" s="39"/>
    </row>
    <row r="23" ht="15.75" customHeight="1">
      <c r="A23" s="34" t="s">
        <v>44</v>
      </c>
      <c r="B23" s="31">
        <v>0.0</v>
      </c>
      <c r="C23" s="45" t="s">
        <v>45</v>
      </c>
      <c r="D23" s="49">
        <v>-1504.11</v>
      </c>
      <c r="E23" s="47"/>
      <c r="F23" s="50">
        <v>7761.05</v>
      </c>
      <c r="G23" s="43" t="s">
        <v>46</v>
      </c>
      <c r="H23" s="47"/>
      <c r="I23" s="48"/>
      <c r="J23" s="51"/>
    </row>
    <row r="24" ht="15.75" customHeight="1">
      <c r="A24" s="34" t="s">
        <v>47</v>
      </c>
      <c r="B24" s="31">
        <v>0.0</v>
      </c>
      <c r="C24" s="45" t="s">
        <v>48</v>
      </c>
      <c r="D24" s="46">
        <v>-44.0</v>
      </c>
      <c r="E24" s="48">
        <v>-3078.38</v>
      </c>
      <c r="H24" s="47"/>
      <c r="I24" s="48">
        <v>-1047.5</v>
      </c>
      <c r="J24" s="51"/>
    </row>
    <row r="25" ht="15.75" customHeight="1">
      <c r="A25" s="4" t="s">
        <v>49</v>
      </c>
      <c r="B25" s="31"/>
      <c r="C25" s="45" t="s">
        <v>50</v>
      </c>
      <c r="E25" s="48">
        <v>-1056.0</v>
      </c>
      <c r="F25" s="52"/>
      <c r="G25" s="53"/>
      <c r="H25" s="47"/>
      <c r="I25" s="48">
        <v>-1047.5</v>
      </c>
      <c r="J25" s="51"/>
    </row>
    <row r="26" ht="15.75" customHeight="1">
      <c r="A26" s="34" t="s">
        <v>51</v>
      </c>
      <c r="B26" s="31">
        <v>0.0</v>
      </c>
      <c r="C26" s="45" t="s">
        <v>52</v>
      </c>
      <c r="D26" s="47"/>
      <c r="E26" s="48" t="s">
        <v>53</v>
      </c>
      <c r="F26" s="52"/>
      <c r="G26" s="54">
        <v>45669.15</v>
      </c>
      <c r="H26" s="55" t="s">
        <v>54</v>
      </c>
      <c r="I26" s="48">
        <v>-1047.5</v>
      </c>
    </row>
    <row r="27" ht="15.75" customHeight="1">
      <c r="A27" s="34" t="s">
        <v>55</v>
      </c>
      <c r="B27" s="56">
        <v>12570.0</v>
      </c>
      <c r="C27" s="45" t="s">
        <v>56</v>
      </c>
      <c r="D27" s="47"/>
      <c r="E27" s="57">
        <v>-401.04</v>
      </c>
      <c r="F27" s="52"/>
      <c r="G27" s="54">
        <f>G26-F23-B27</f>
        <v>25338.1</v>
      </c>
      <c r="H27" s="55" t="s">
        <v>57</v>
      </c>
      <c r="I27" s="48">
        <v>-1047.5</v>
      </c>
    </row>
    <row r="28" ht="15.75" customHeight="1">
      <c r="A28" s="34" t="s">
        <v>58</v>
      </c>
      <c r="B28" s="31">
        <v>0.0</v>
      </c>
      <c r="C28" s="45" t="s">
        <v>59</v>
      </c>
      <c r="D28" s="47"/>
      <c r="E28" s="57">
        <v>-3187.63</v>
      </c>
      <c r="F28" s="52"/>
      <c r="G28" s="53"/>
      <c r="H28" s="47"/>
      <c r="I28" s="48">
        <v>-1047.5</v>
      </c>
    </row>
    <row r="29" ht="15.75" customHeight="1">
      <c r="A29" s="34" t="s">
        <v>60</v>
      </c>
      <c r="B29" s="31">
        <v>0.0</v>
      </c>
      <c r="C29" s="45" t="s">
        <v>61</v>
      </c>
      <c r="D29" s="58"/>
      <c r="E29" s="57">
        <v>-38.0</v>
      </c>
      <c r="F29" s="52"/>
      <c r="G29" s="53"/>
      <c r="H29" s="47"/>
      <c r="I29" s="48"/>
    </row>
    <row r="30" ht="15.75" customHeight="1">
      <c r="A30" s="34" t="s">
        <v>62</v>
      </c>
      <c r="B30" s="31">
        <v>0.0</v>
      </c>
      <c r="C30" s="45" t="s">
        <v>63</v>
      </c>
      <c r="D30" s="58"/>
      <c r="E30" s="47"/>
      <c r="F30" s="52"/>
      <c r="G30" s="53"/>
      <c r="H30" s="47"/>
      <c r="I30" s="48">
        <v>-1047.5</v>
      </c>
    </row>
    <row r="31" ht="15.75" customHeight="1">
      <c r="A31" s="34" t="s">
        <v>64</v>
      </c>
      <c r="B31" s="59">
        <f>D35</f>
        <v>1988.11</v>
      </c>
      <c r="C31" s="45" t="s">
        <v>65</v>
      </c>
      <c r="D31" s="58"/>
      <c r="E31" s="47"/>
      <c r="F31" s="60"/>
      <c r="G31" s="61"/>
      <c r="H31" s="47"/>
      <c r="I31" s="48">
        <v>-1047.5</v>
      </c>
    </row>
    <row r="32" ht="15.75" customHeight="1">
      <c r="A32" s="45" t="s">
        <v>66</v>
      </c>
      <c r="B32" s="31">
        <f>SUM(B18:B31)</f>
        <v>14558.11</v>
      </c>
      <c r="C32" s="45" t="s">
        <v>67</v>
      </c>
      <c r="D32" s="47"/>
      <c r="E32" s="47"/>
      <c r="F32" s="60"/>
      <c r="G32" s="62"/>
      <c r="H32" s="47"/>
      <c r="I32" s="48">
        <v>-1047.5</v>
      </c>
    </row>
    <row r="33" ht="15.75" customHeight="1">
      <c r="A33" s="45" t="s">
        <v>68</v>
      </c>
      <c r="B33" s="63">
        <f>E19</f>
        <v>671581.3</v>
      </c>
      <c r="C33" s="45" t="s">
        <v>69</v>
      </c>
      <c r="D33" s="47"/>
      <c r="E33" s="47"/>
      <c r="F33" s="47"/>
      <c r="G33" s="47"/>
      <c r="H33" s="47"/>
      <c r="I33" s="48">
        <v>-1047.5</v>
      </c>
    </row>
    <row r="34" ht="15.75" customHeight="1">
      <c r="C34" s="45" t="s">
        <v>42</v>
      </c>
      <c r="D34" s="47"/>
      <c r="E34" s="47"/>
      <c r="F34" s="47"/>
      <c r="G34" s="47"/>
      <c r="H34" s="47"/>
      <c r="I34" s="48"/>
    </row>
    <row r="35" ht="15.75" customHeight="1">
      <c r="C35" s="45" t="s">
        <v>70</v>
      </c>
      <c r="D35" s="64">
        <f t="shared" ref="D35:E35" si="5">-sum(D22:D34)</f>
        <v>1988.11</v>
      </c>
      <c r="E35" s="64">
        <f t="shared" si="5"/>
        <v>7761.05</v>
      </c>
      <c r="I35" s="48">
        <v>-1047.5</v>
      </c>
    </row>
    <row r="36" ht="15.75" customHeight="1">
      <c r="I36" s="48">
        <v>-1047.5</v>
      </c>
    </row>
    <row r="37" ht="15.75" customHeight="1">
      <c r="B37" s="65"/>
      <c r="C37" s="18"/>
    </row>
    <row r="38" ht="15.75" customHeight="1">
      <c r="B38" s="65"/>
      <c r="I38" s="46">
        <f>sum(I22:I36)</f>
        <v>-12570</v>
      </c>
    </row>
    <row r="39" ht="15.75" customHeight="1">
      <c r="B39" s="65"/>
    </row>
    <row r="40" ht="15.75" customHeight="1"/>
    <row r="41" ht="15.75" customHeight="1">
      <c r="B41" s="65"/>
    </row>
    <row r="42" ht="15.75" customHeight="1">
      <c r="A42" s="66"/>
      <c r="B42" s="67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9" max="9" width="14.71"/>
    <col customWidth="1" min="11" max="11" width="40.71"/>
  </cols>
  <sheetData>
    <row r="1">
      <c r="A1" s="68">
        <v>44291.0</v>
      </c>
      <c r="B1" s="68">
        <v>44656.0</v>
      </c>
      <c r="C1" s="69" t="s">
        <v>71</v>
      </c>
      <c r="D1" s="70" t="s">
        <v>72</v>
      </c>
      <c r="E1" s="71" t="s">
        <v>73</v>
      </c>
      <c r="F1" s="58">
        <v>2186.17</v>
      </c>
      <c r="G1" s="72">
        <v>44634.0</v>
      </c>
      <c r="H1" s="72">
        <v>44634.0</v>
      </c>
      <c r="I1" s="69" t="s">
        <v>74</v>
      </c>
      <c r="J1" s="70" t="s">
        <v>75</v>
      </c>
      <c r="K1" s="70" t="s">
        <v>76</v>
      </c>
      <c r="L1" s="58">
        <v>-50000.0</v>
      </c>
      <c r="M1" s="58">
        <v>46725.15</v>
      </c>
      <c r="N1" s="70"/>
      <c r="O1" s="73" t="b">
        <v>1</v>
      </c>
      <c r="P1" s="58">
        <v>45669.15</v>
      </c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</row>
    <row r="2">
      <c r="A2" s="68">
        <v>44291.0</v>
      </c>
      <c r="B2" s="68">
        <v>44656.0</v>
      </c>
      <c r="C2" s="69" t="s">
        <v>71</v>
      </c>
      <c r="D2" s="70" t="s">
        <v>72</v>
      </c>
      <c r="E2" s="71" t="s">
        <v>73</v>
      </c>
      <c r="F2" s="58">
        <v>2186.17</v>
      </c>
      <c r="G2" s="68">
        <v>44511.0</v>
      </c>
      <c r="H2" s="68">
        <v>44511.0</v>
      </c>
      <c r="I2" s="69" t="s">
        <v>74</v>
      </c>
      <c r="J2" s="70" t="s">
        <v>77</v>
      </c>
      <c r="K2" s="70" t="s">
        <v>78</v>
      </c>
      <c r="L2" s="58">
        <v>-18000.0</v>
      </c>
      <c r="M2" s="58">
        <v>110027.15</v>
      </c>
      <c r="N2" s="70"/>
      <c r="O2" s="73" t="b">
        <v>1</v>
      </c>
      <c r="P2" s="58">
        <v>45669.15</v>
      </c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</row>
    <row r="3">
      <c r="A3" s="68">
        <v>44291.0</v>
      </c>
      <c r="B3" s="68">
        <v>44656.0</v>
      </c>
      <c r="C3" s="69" t="s">
        <v>71</v>
      </c>
      <c r="D3" s="70" t="s">
        <v>72</v>
      </c>
      <c r="E3" s="71" t="s">
        <v>73</v>
      </c>
      <c r="F3" s="58">
        <v>2186.17</v>
      </c>
      <c r="G3" s="68">
        <v>44628.0</v>
      </c>
      <c r="H3" s="68">
        <v>44628.0</v>
      </c>
      <c r="I3" s="69" t="s">
        <v>74</v>
      </c>
      <c r="J3" s="70" t="s">
        <v>79</v>
      </c>
      <c r="K3" s="70" t="s">
        <v>80</v>
      </c>
      <c r="L3" s="58">
        <v>-12500.0</v>
      </c>
      <c r="M3" s="58">
        <v>96725.15</v>
      </c>
      <c r="N3" s="70"/>
      <c r="O3" s="73" t="b">
        <v>1</v>
      </c>
      <c r="P3" s="58">
        <v>45669.15</v>
      </c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>
      <c r="A4" s="68">
        <v>44291.0</v>
      </c>
      <c r="B4" s="68">
        <v>44656.0</v>
      </c>
      <c r="C4" s="69" t="s">
        <v>71</v>
      </c>
      <c r="D4" s="70" t="s">
        <v>72</v>
      </c>
      <c r="E4" s="71" t="s">
        <v>73</v>
      </c>
      <c r="F4" s="58">
        <v>2186.17</v>
      </c>
      <c r="G4" s="72">
        <v>44463.0</v>
      </c>
      <c r="H4" s="72">
        <v>44466.0</v>
      </c>
      <c r="I4" s="69" t="s">
        <v>74</v>
      </c>
      <c r="J4" s="58">
        <v>9.27446634E8</v>
      </c>
      <c r="K4" s="70" t="s">
        <v>81</v>
      </c>
      <c r="L4" s="58">
        <v>-2795.45</v>
      </c>
      <c r="M4" s="58">
        <v>4067.15</v>
      </c>
      <c r="N4" s="70"/>
      <c r="O4" s="73" t="b">
        <v>1</v>
      </c>
      <c r="P4" s="58">
        <v>45669.15</v>
      </c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</row>
    <row r="5">
      <c r="A5" s="68">
        <v>44291.0</v>
      </c>
      <c r="B5" s="68">
        <v>44656.0</v>
      </c>
      <c r="C5" s="69" t="s">
        <v>71</v>
      </c>
      <c r="D5" s="70" t="s">
        <v>72</v>
      </c>
      <c r="E5" s="71" t="s">
        <v>73</v>
      </c>
      <c r="F5" s="58">
        <v>2186.17</v>
      </c>
      <c r="G5" s="68">
        <v>44652.0</v>
      </c>
      <c r="H5" s="68">
        <v>44652.0</v>
      </c>
      <c r="I5" s="69" t="s">
        <v>74</v>
      </c>
      <c r="J5" s="70" t="s">
        <v>82</v>
      </c>
      <c r="K5" s="70" t="s">
        <v>83</v>
      </c>
      <c r="L5" s="58">
        <v>-1056.0</v>
      </c>
      <c r="M5" s="58">
        <v>45669.15</v>
      </c>
      <c r="N5" s="70"/>
      <c r="O5" s="73" t="b">
        <v>1</v>
      </c>
      <c r="P5" s="58">
        <v>45669.15</v>
      </c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</row>
    <row r="6">
      <c r="A6" s="68">
        <v>44291.0</v>
      </c>
      <c r="B6" s="68">
        <v>44656.0</v>
      </c>
      <c r="C6" s="69" t="s">
        <v>71</v>
      </c>
      <c r="D6" s="70" t="s">
        <v>72</v>
      </c>
      <c r="E6" s="71" t="s">
        <v>73</v>
      </c>
      <c r="F6" s="58">
        <v>2186.17</v>
      </c>
      <c r="G6" s="68">
        <v>44621.0</v>
      </c>
      <c r="H6" s="68">
        <v>44621.0</v>
      </c>
      <c r="I6" s="69" t="s">
        <v>74</v>
      </c>
      <c r="J6" s="70" t="s">
        <v>84</v>
      </c>
      <c r="K6" s="70" t="s">
        <v>85</v>
      </c>
      <c r="L6" s="58">
        <v>-440.0</v>
      </c>
      <c r="M6" s="58">
        <v>109225.15</v>
      </c>
      <c r="N6" s="70"/>
      <c r="O6" s="73" t="b">
        <v>1</v>
      </c>
      <c r="P6" s="58">
        <v>45669.15</v>
      </c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</row>
    <row r="7">
      <c r="A7" s="68">
        <v>44291.0</v>
      </c>
      <c r="B7" s="68">
        <v>44656.0</v>
      </c>
      <c r="C7" s="69" t="s">
        <v>71</v>
      </c>
      <c r="D7" s="70" t="s">
        <v>72</v>
      </c>
      <c r="E7" s="71" t="s">
        <v>73</v>
      </c>
      <c r="F7" s="58">
        <v>2186.17</v>
      </c>
      <c r="G7" s="72">
        <v>44403.0</v>
      </c>
      <c r="H7" s="72">
        <v>44404.0</v>
      </c>
      <c r="I7" s="69" t="s">
        <v>74</v>
      </c>
      <c r="J7" s="58">
        <v>7.27340753E8</v>
      </c>
      <c r="K7" s="70" t="s">
        <v>86</v>
      </c>
      <c r="L7" s="58">
        <v>-367.29</v>
      </c>
      <c r="M7" s="58">
        <v>7037.6</v>
      </c>
      <c r="N7" s="70"/>
      <c r="O7" s="73" t="b">
        <v>1</v>
      </c>
      <c r="P7" s="58">
        <v>45669.15</v>
      </c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</row>
    <row r="8">
      <c r="A8" s="68">
        <v>44291.0</v>
      </c>
      <c r="B8" s="68">
        <v>44656.0</v>
      </c>
      <c r="C8" s="69" t="s">
        <v>71</v>
      </c>
      <c r="D8" s="70" t="s">
        <v>72</v>
      </c>
      <c r="E8" s="71" t="s">
        <v>73</v>
      </c>
      <c r="F8" s="58">
        <v>2186.17</v>
      </c>
      <c r="G8" s="68">
        <v>44621.0</v>
      </c>
      <c r="H8" s="68">
        <v>44621.0</v>
      </c>
      <c r="I8" s="69" t="s">
        <v>74</v>
      </c>
      <c r="J8" s="70" t="s">
        <v>87</v>
      </c>
      <c r="K8" s="70" t="s">
        <v>88</v>
      </c>
      <c r="L8" s="58">
        <v>-330.0</v>
      </c>
      <c r="M8" s="58">
        <v>109665.15</v>
      </c>
      <c r="N8" s="70"/>
      <c r="O8" s="73" t="b">
        <v>1</v>
      </c>
      <c r="P8" s="58">
        <v>45669.15</v>
      </c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>
      <c r="A9" s="68">
        <v>44291.0</v>
      </c>
      <c r="B9" s="68">
        <v>44656.0</v>
      </c>
      <c r="C9" s="69" t="s">
        <v>71</v>
      </c>
      <c r="D9" s="70" t="s">
        <v>72</v>
      </c>
      <c r="E9" s="71" t="s">
        <v>73</v>
      </c>
      <c r="F9" s="58">
        <v>2186.17</v>
      </c>
      <c r="G9" s="72">
        <v>44435.0</v>
      </c>
      <c r="H9" s="72">
        <v>44439.0</v>
      </c>
      <c r="I9" s="69" t="s">
        <v>74</v>
      </c>
      <c r="J9" s="74">
        <v>8.313968E8</v>
      </c>
      <c r="K9" s="70" t="s">
        <v>89</v>
      </c>
      <c r="L9" s="74">
        <v>-175.0</v>
      </c>
      <c r="M9" s="58">
        <v>6862.6</v>
      </c>
      <c r="N9" s="70"/>
      <c r="O9" s="73" t="b">
        <v>1</v>
      </c>
      <c r="P9" s="58">
        <v>45669.15</v>
      </c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</row>
    <row r="10">
      <c r="A10" s="68">
        <v>44291.0</v>
      </c>
      <c r="B10" s="68">
        <v>44656.0</v>
      </c>
      <c r="C10" s="69" t="s">
        <v>71</v>
      </c>
      <c r="D10" s="70" t="s">
        <v>72</v>
      </c>
      <c r="E10" s="71" t="s">
        <v>73</v>
      </c>
      <c r="F10" s="58">
        <v>2186.17</v>
      </c>
      <c r="G10" s="68">
        <v>44501.0</v>
      </c>
      <c r="H10" s="68">
        <v>44502.0</v>
      </c>
      <c r="I10" s="69" t="s">
        <v>74</v>
      </c>
      <c r="J10" s="58">
        <v>1.10251191E9</v>
      </c>
      <c r="K10" s="70" t="s">
        <v>90</v>
      </c>
      <c r="L10" s="58">
        <v>-40.0</v>
      </c>
      <c r="M10" s="58">
        <v>128027.15</v>
      </c>
      <c r="N10" s="70"/>
      <c r="O10" s="73" t="b">
        <v>1</v>
      </c>
      <c r="P10" s="58">
        <v>45669.15</v>
      </c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>
      <c r="A11" s="68">
        <v>44291.0</v>
      </c>
      <c r="B11" s="68">
        <v>44656.0</v>
      </c>
      <c r="C11" s="69" t="s">
        <v>71</v>
      </c>
      <c r="D11" s="70" t="s">
        <v>72</v>
      </c>
      <c r="E11" s="71" t="s">
        <v>73</v>
      </c>
      <c r="F11" s="58">
        <v>2186.17</v>
      </c>
      <c r="G11" s="68">
        <v>44565.0</v>
      </c>
      <c r="H11" s="68">
        <v>44566.0</v>
      </c>
      <c r="I11" s="69" t="s">
        <v>74</v>
      </c>
      <c r="J11" s="58">
        <v>1.05634698E8</v>
      </c>
      <c r="K11" s="70" t="s">
        <v>91</v>
      </c>
      <c r="L11" s="58">
        <v>-32.0</v>
      </c>
      <c r="M11" s="58">
        <v>109995.15</v>
      </c>
      <c r="N11" s="70"/>
      <c r="O11" s="73" t="b">
        <v>1</v>
      </c>
      <c r="P11" s="58">
        <v>45669.15</v>
      </c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</row>
    <row r="12">
      <c r="A12" s="68">
        <v>44291.0</v>
      </c>
      <c r="B12" s="68">
        <v>44656.0</v>
      </c>
      <c r="C12" s="69" t="s">
        <v>71</v>
      </c>
      <c r="D12" s="70" t="s">
        <v>72</v>
      </c>
      <c r="E12" s="71" t="s">
        <v>73</v>
      </c>
      <c r="F12" s="58">
        <v>2186.17</v>
      </c>
      <c r="G12" s="68">
        <v>44350.0</v>
      </c>
      <c r="H12" s="68">
        <v>44349.0</v>
      </c>
      <c r="I12" s="69" t="s">
        <v>92</v>
      </c>
      <c r="J12" s="70" t="s">
        <v>93</v>
      </c>
      <c r="K12" s="70" t="s">
        <v>94</v>
      </c>
      <c r="L12" s="58">
        <v>456.0</v>
      </c>
      <c r="M12" s="58">
        <v>7404.89</v>
      </c>
      <c r="N12" s="70"/>
      <c r="O12" s="73" t="b">
        <v>1</v>
      </c>
      <c r="P12" s="58">
        <v>45669.15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</row>
    <row r="13">
      <c r="A13" s="68">
        <v>44291.0</v>
      </c>
      <c r="B13" s="68">
        <v>44656.0</v>
      </c>
      <c r="C13" s="69" t="s">
        <v>71</v>
      </c>
      <c r="D13" s="69" t="s">
        <v>72</v>
      </c>
      <c r="E13" s="69" t="s">
        <v>73</v>
      </c>
      <c r="F13" s="58">
        <v>2186.17</v>
      </c>
      <c r="G13" s="68">
        <v>44350.0</v>
      </c>
      <c r="H13" s="68">
        <v>44349.0</v>
      </c>
      <c r="I13" s="69" t="s">
        <v>92</v>
      </c>
      <c r="J13" s="69" t="s">
        <v>95</v>
      </c>
      <c r="K13" s="69" t="s">
        <v>96</v>
      </c>
      <c r="L13" s="58">
        <v>4762.72</v>
      </c>
      <c r="M13" s="58">
        <v>6948.89</v>
      </c>
      <c r="N13" s="69"/>
      <c r="O13" s="73" t="b">
        <v>1</v>
      </c>
      <c r="P13" s="58">
        <v>45669.15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>
      <c r="A14" s="68">
        <v>44291.0</v>
      </c>
      <c r="B14" s="68">
        <v>44656.0</v>
      </c>
      <c r="C14" s="69" t="s">
        <v>71</v>
      </c>
      <c r="D14" s="70" t="s">
        <v>72</v>
      </c>
      <c r="E14" s="71" t="s">
        <v>73</v>
      </c>
      <c r="F14" s="58">
        <v>2186.17</v>
      </c>
      <c r="G14" s="68">
        <v>44470.0</v>
      </c>
      <c r="H14" s="72">
        <v>44468.0</v>
      </c>
      <c r="I14" s="69" t="s">
        <v>92</v>
      </c>
      <c r="J14" s="70" t="s">
        <v>97</v>
      </c>
      <c r="K14" s="70" t="s">
        <v>98</v>
      </c>
      <c r="L14" s="58">
        <v>124000.0</v>
      </c>
      <c r="M14" s="58">
        <v>128067.15</v>
      </c>
      <c r="N14" s="70"/>
      <c r="O14" s="73" t="b">
        <v>1</v>
      </c>
      <c r="P14" s="58">
        <v>45669.15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>
      <c r="A15" s="75"/>
      <c r="B15" s="75"/>
      <c r="C15" s="76"/>
      <c r="D15" s="77"/>
      <c r="E15" s="78"/>
      <c r="F15" s="79"/>
      <c r="G15" s="75"/>
      <c r="H15" s="75"/>
      <c r="I15" s="76"/>
      <c r="J15" s="77"/>
      <c r="K15" s="77"/>
      <c r="L15" s="79"/>
      <c r="M15" s="79"/>
      <c r="N15" s="77"/>
      <c r="O15" s="80"/>
      <c r="P15" s="79"/>
    </row>
    <row r="16">
      <c r="A16" s="75"/>
      <c r="B16" s="75"/>
      <c r="C16" s="76"/>
      <c r="D16" s="77"/>
      <c r="E16" s="78"/>
      <c r="F16" s="79"/>
      <c r="G16" s="75"/>
      <c r="H16" s="81">
        <v>44717.0</v>
      </c>
      <c r="I16" s="82" t="s">
        <v>74</v>
      </c>
      <c r="J16" s="82" t="s">
        <v>99</v>
      </c>
      <c r="K16" s="83" t="s">
        <v>100</v>
      </c>
      <c r="L16" s="84">
        <v>-2095.0</v>
      </c>
      <c r="M16" s="85">
        <v>43574.15</v>
      </c>
      <c r="N16" s="77"/>
      <c r="O16" s="80"/>
      <c r="P16" s="79"/>
    </row>
    <row r="17">
      <c r="A17" s="75"/>
      <c r="B17" s="75"/>
      <c r="C17" s="76"/>
      <c r="D17" s="77"/>
      <c r="E17" s="86"/>
      <c r="F17" s="79"/>
      <c r="G17" s="87"/>
      <c r="H17" s="81">
        <v>44748.0</v>
      </c>
      <c r="I17" s="82" t="s">
        <v>74</v>
      </c>
      <c r="J17" s="82" t="s">
        <v>101</v>
      </c>
      <c r="K17" s="83" t="s">
        <v>100</v>
      </c>
      <c r="L17" s="84">
        <v>-1047.5</v>
      </c>
      <c r="M17" s="85">
        <v>42526.65</v>
      </c>
      <c r="N17" s="77"/>
      <c r="O17" s="80"/>
      <c r="P17" s="79"/>
    </row>
    <row r="18">
      <c r="A18" s="75"/>
      <c r="B18" s="75"/>
      <c r="C18" s="76"/>
      <c r="D18" s="77"/>
      <c r="E18" s="78"/>
      <c r="F18" s="79"/>
      <c r="G18" s="75"/>
      <c r="H18" s="81">
        <v>44658.0</v>
      </c>
      <c r="I18" s="82" t="s">
        <v>74</v>
      </c>
      <c r="J18" s="83">
        <v>7.04310118E8</v>
      </c>
      <c r="K18" s="83" t="s">
        <v>102</v>
      </c>
      <c r="L18" s="85">
        <v>-401.04</v>
      </c>
      <c r="M18" s="85">
        <v>42125.61</v>
      </c>
      <c r="N18" s="77"/>
      <c r="O18" s="80"/>
      <c r="P18" s="79"/>
    </row>
    <row r="19">
      <c r="A19" s="75"/>
      <c r="B19" s="75"/>
      <c r="C19" s="76"/>
      <c r="D19" s="77"/>
      <c r="E19" s="78"/>
      <c r="F19" s="79"/>
      <c r="G19" s="75"/>
      <c r="H19" s="88">
        <v>44749.0</v>
      </c>
      <c r="I19" s="82" t="s">
        <v>74</v>
      </c>
      <c r="J19" s="83" t="s">
        <v>103</v>
      </c>
      <c r="K19" s="83" t="s">
        <v>100</v>
      </c>
      <c r="L19" s="84">
        <v>-1047.5</v>
      </c>
      <c r="M19" s="85">
        <v>41078.11</v>
      </c>
      <c r="N19" s="77"/>
      <c r="O19" s="80"/>
      <c r="P19" s="79"/>
    </row>
    <row r="20">
      <c r="A20" s="75"/>
      <c r="B20" s="75"/>
      <c r="C20" s="76"/>
      <c r="D20" s="77"/>
      <c r="E20" s="78"/>
      <c r="F20" s="79"/>
      <c r="G20" s="75"/>
      <c r="H20" s="88">
        <v>44781.0</v>
      </c>
      <c r="I20" s="82" t="s">
        <v>74</v>
      </c>
      <c r="J20" s="83" t="s">
        <v>104</v>
      </c>
      <c r="K20" s="83" t="s">
        <v>100</v>
      </c>
      <c r="L20" s="84">
        <v>-1047.5</v>
      </c>
      <c r="M20" s="85">
        <v>40030.61</v>
      </c>
      <c r="N20" s="77"/>
      <c r="O20" s="80"/>
      <c r="P20" s="79"/>
    </row>
    <row r="21">
      <c r="A21" s="75"/>
      <c r="B21" s="75"/>
      <c r="C21" s="76"/>
      <c r="D21" s="77"/>
      <c r="E21" s="78"/>
      <c r="F21" s="79"/>
      <c r="G21" s="75"/>
      <c r="H21" s="88">
        <v>44721.0</v>
      </c>
      <c r="I21" s="82" t="s">
        <v>74</v>
      </c>
      <c r="J21" s="82" t="s">
        <v>105</v>
      </c>
      <c r="K21" s="83" t="s">
        <v>100</v>
      </c>
      <c r="L21" s="84">
        <v>-1047.5</v>
      </c>
      <c r="M21" s="85">
        <v>38983.11</v>
      </c>
      <c r="N21" s="77"/>
      <c r="O21" s="80"/>
      <c r="P21" s="79"/>
    </row>
    <row r="22">
      <c r="A22" s="75"/>
      <c r="B22" s="75"/>
      <c r="C22" s="76"/>
      <c r="D22" s="77"/>
      <c r="E22" s="78"/>
      <c r="F22" s="79"/>
      <c r="G22" s="75"/>
      <c r="H22" s="89" t="s">
        <v>106</v>
      </c>
      <c r="I22" s="82" t="s">
        <v>74</v>
      </c>
      <c r="J22" s="83">
        <v>9.20439327E8</v>
      </c>
      <c r="K22" s="83" t="s">
        <v>107</v>
      </c>
      <c r="L22" s="85">
        <v>-3187.63</v>
      </c>
      <c r="M22" s="85">
        <v>35795.48</v>
      </c>
      <c r="N22" s="77"/>
      <c r="O22" s="80"/>
      <c r="P22" s="79"/>
    </row>
    <row r="23">
      <c r="A23" s="75"/>
      <c r="B23" s="75"/>
      <c r="C23" s="76"/>
      <c r="D23" s="77"/>
      <c r="E23" s="78"/>
      <c r="F23" s="79"/>
      <c r="G23" s="75"/>
      <c r="H23" s="88">
        <v>44752.0</v>
      </c>
      <c r="I23" s="82" t="s">
        <v>74</v>
      </c>
      <c r="J23" s="82" t="s">
        <v>108</v>
      </c>
      <c r="K23" s="83" t="s">
        <v>100</v>
      </c>
      <c r="L23" s="84">
        <v>-1047.5</v>
      </c>
      <c r="M23" s="85">
        <v>34747.98</v>
      </c>
      <c r="N23" s="77"/>
      <c r="O23" s="80"/>
      <c r="P23" s="79"/>
    </row>
    <row r="24">
      <c r="A24" s="75"/>
      <c r="B24" s="75"/>
      <c r="C24" s="76"/>
      <c r="D24" s="77"/>
      <c r="E24" s="78"/>
      <c r="F24" s="79"/>
      <c r="G24" s="75"/>
      <c r="H24" s="89" t="s">
        <v>109</v>
      </c>
      <c r="I24" s="82" t="s">
        <v>74</v>
      </c>
      <c r="J24" s="83">
        <v>1.021493307E9</v>
      </c>
      <c r="K24" s="83" t="s">
        <v>110</v>
      </c>
      <c r="L24" s="85">
        <v>-38.0</v>
      </c>
      <c r="M24" s="85">
        <v>34709.98</v>
      </c>
      <c r="N24" s="77"/>
      <c r="O24" s="80"/>
      <c r="P24" s="79"/>
    </row>
    <row r="25">
      <c r="H25" s="90">
        <v>44784.0</v>
      </c>
      <c r="I25" s="43" t="s">
        <v>74</v>
      </c>
      <c r="J25" s="43" t="s">
        <v>111</v>
      </c>
      <c r="K25" s="43" t="s">
        <v>112</v>
      </c>
      <c r="L25" s="91">
        <v>-1047.5</v>
      </c>
      <c r="M25" s="18">
        <v>33662.48</v>
      </c>
    </row>
    <row r="27">
      <c r="H27" s="92" t="s">
        <v>113</v>
      </c>
      <c r="I27" s="48">
        <v>33662.48</v>
      </c>
      <c r="J27" s="92"/>
    </row>
    <row r="28">
      <c r="H28" s="92"/>
      <c r="I28" s="93"/>
      <c r="J28" s="92"/>
    </row>
    <row r="29">
      <c r="H29" s="92" t="s">
        <v>114</v>
      </c>
      <c r="I29" s="94">
        <v>-1047.5</v>
      </c>
      <c r="J29" s="92" t="s">
        <v>115</v>
      </c>
    </row>
    <row r="30">
      <c r="H30" s="92" t="s">
        <v>116</v>
      </c>
      <c r="I30" s="94">
        <v>-1047.5</v>
      </c>
      <c r="J30" s="92" t="s">
        <v>115</v>
      </c>
    </row>
    <row r="31">
      <c r="H31" s="92" t="s">
        <v>117</v>
      </c>
      <c r="I31" s="94">
        <v>-1047.5</v>
      </c>
      <c r="J31" s="92" t="s">
        <v>115</v>
      </c>
    </row>
    <row r="32">
      <c r="H32" s="92" t="s">
        <v>118</v>
      </c>
      <c r="I32" s="48" t="s">
        <v>53</v>
      </c>
      <c r="J32" s="92" t="s">
        <v>119</v>
      </c>
    </row>
    <row r="33">
      <c r="H33" s="92" t="s">
        <v>120</v>
      </c>
      <c r="I33" s="94">
        <v>-1047.5</v>
      </c>
      <c r="J33" s="92" t="s">
        <v>115</v>
      </c>
    </row>
    <row r="34">
      <c r="H34" s="92" t="s">
        <v>121</v>
      </c>
      <c r="I34" s="48">
        <v>-3078.38</v>
      </c>
      <c r="J34" s="92" t="s">
        <v>122</v>
      </c>
    </row>
    <row r="35">
      <c r="H35" s="92" t="s">
        <v>123</v>
      </c>
      <c r="I35" s="48">
        <v>-1056.0</v>
      </c>
      <c r="J35" s="95" t="s">
        <v>124</v>
      </c>
      <c r="L35" s="46">
        <f>I27+sum(I29:I35)</f>
        <v>25338.1</v>
      </c>
    </row>
    <row r="36">
      <c r="H36" s="96" t="s">
        <v>125</v>
      </c>
      <c r="I36" s="97">
        <v>-1047.5</v>
      </c>
      <c r="J36" s="96" t="s">
        <v>115</v>
      </c>
    </row>
    <row r="37">
      <c r="H37" s="96" t="s">
        <v>126</v>
      </c>
      <c r="I37" s="97">
        <v>-440.0</v>
      </c>
      <c r="J37" s="96" t="s">
        <v>127</v>
      </c>
    </row>
    <row r="38">
      <c r="H38" s="96" t="s">
        <v>128</v>
      </c>
      <c r="I38" s="97">
        <v>-1047.5</v>
      </c>
      <c r="J38" s="96" t="s">
        <v>115</v>
      </c>
    </row>
    <row r="39">
      <c r="H39" s="96" t="s">
        <v>129</v>
      </c>
      <c r="I39" s="97">
        <v>-1047.5</v>
      </c>
      <c r="J39" s="96" t="s">
        <v>115</v>
      </c>
    </row>
    <row r="40">
      <c r="H40" s="96" t="s">
        <v>130</v>
      </c>
      <c r="I40" s="97">
        <v>-1047.5</v>
      </c>
      <c r="J40" s="96" t="s">
        <v>115</v>
      </c>
    </row>
    <row r="41">
      <c r="H41" s="96" t="s">
        <v>131</v>
      </c>
      <c r="I41" s="97">
        <v>-1047.5</v>
      </c>
      <c r="J41" s="96" t="s">
        <v>115</v>
      </c>
    </row>
    <row r="42">
      <c r="H42" s="96" t="s">
        <v>132</v>
      </c>
      <c r="I42" s="97">
        <v>-1047.5</v>
      </c>
      <c r="J42" s="96" t="s">
        <v>115</v>
      </c>
    </row>
    <row r="43">
      <c r="H43" s="96" t="s">
        <v>133</v>
      </c>
      <c r="I43" s="97">
        <v>-1504.11</v>
      </c>
      <c r="J43" s="96" t="s">
        <v>134</v>
      </c>
    </row>
    <row r="44">
      <c r="H44" s="96" t="s">
        <v>135</v>
      </c>
      <c r="I44" s="97">
        <v>-1047.5</v>
      </c>
      <c r="J44" s="96" t="s">
        <v>115</v>
      </c>
    </row>
    <row r="45">
      <c r="H45" s="96" t="s">
        <v>136</v>
      </c>
      <c r="I45" s="97">
        <v>-1047.5</v>
      </c>
      <c r="J45" s="96" t="s">
        <v>115</v>
      </c>
    </row>
    <row r="46">
      <c r="H46" s="96" t="s">
        <v>137</v>
      </c>
      <c r="I46" s="97">
        <v>-1047.5</v>
      </c>
      <c r="J46" s="96" t="s">
        <v>115</v>
      </c>
    </row>
    <row r="47">
      <c r="H47" s="96" t="s">
        <v>138</v>
      </c>
      <c r="I47" s="97">
        <v>-1047.5</v>
      </c>
      <c r="J47" s="96" t="s">
        <v>115</v>
      </c>
    </row>
    <row r="48">
      <c r="H48" s="96" t="s">
        <v>139</v>
      </c>
      <c r="I48" s="97">
        <v>-44.0</v>
      </c>
      <c r="J48" s="96" t="s">
        <v>140</v>
      </c>
    </row>
    <row r="49">
      <c r="H49" s="96" t="s">
        <v>141</v>
      </c>
      <c r="I49" s="97">
        <v>-1047.5</v>
      </c>
      <c r="J49" s="96" t="s">
        <v>115</v>
      </c>
    </row>
    <row r="50">
      <c r="H50" s="96" t="s">
        <v>142</v>
      </c>
      <c r="I50" s="97">
        <v>-1047.5</v>
      </c>
      <c r="J50" s="96" t="s">
        <v>115</v>
      </c>
    </row>
    <row r="51">
      <c r="H51" s="92" t="s">
        <v>143</v>
      </c>
      <c r="I51" s="48">
        <v>-1047.5</v>
      </c>
      <c r="J51" s="92" t="s">
        <v>115</v>
      </c>
    </row>
    <row r="52">
      <c r="H52" s="92" t="s">
        <v>144</v>
      </c>
      <c r="I52" s="48">
        <v>-440.0</v>
      </c>
      <c r="J52" s="92" t="s">
        <v>145</v>
      </c>
    </row>
    <row r="53">
      <c r="H53" s="92" t="s">
        <v>144</v>
      </c>
      <c r="I53" s="48">
        <v>-1056.0</v>
      </c>
      <c r="J53" s="95" t="s">
        <v>124</v>
      </c>
    </row>
    <row r="54">
      <c r="H54" s="92" t="s">
        <v>144</v>
      </c>
      <c r="I54" s="48">
        <v>-780.18</v>
      </c>
      <c r="J54" s="92" t="s">
        <v>146</v>
      </c>
    </row>
    <row r="55">
      <c r="H55" s="92"/>
      <c r="I55" s="93"/>
      <c r="J55" s="92"/>
    </row>
    <row r="56">
      <c r="H56" s="98" t="s">
        <v>147</v>
      </c>
      <c r="I56" s="94">
        <f>SUM(I27:I54)</f>
        <v>7456.31</v>
      </c>
      <c r="J56" s="92"/>
    </row>
    <row r="58">
      <c r="D58" s="99" t="s">
        <v>148</v>
      </c>
      <c r="E58" s="100" t="s">
        <v>149</v>
      </c>
      <c r="F58" s="100" t="s">
        <v>150</v>
      </c>
      <c r="G58" s="100" t="s">
        <v>151</v>
      </c>
      <c r="H58" s="101">
        <v>1047.5</v>
      </c>
      <c r="I58" s="100" t="s">
        <v>152</v>
      </c>
      <c r="J58" s="102">
        <v>1106252.0</v>
      </c>
      <c r="K58" s="103">
        <v>63082.0</v>
      </c>
      <c r="L58" s="100" t="s">
        <v>153</v>
      </c>
      <c r="M58" s="101">
        <v>2.1</v>
      </c>
      <c r="N58" s="100" t="s">
        <v>154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4"/>
    </row>
    <row r="59">
      <c r="D59" s="99" t="s">
        <v>155</v>
      </c>
      <c r="E59" s="100" t="s">
        <v>156</v>
      </c>
      <c r="F59" s="100" t="s">
        <v>150</v>
      </c>
      <c r="G59" s="100" t="s">
        <v>151</v>
      </c>
      <c r="H59" s="101">
        <v>1047.5</v>
      </c>
      <c r="I59" s="100" t="s">
        <v>152</v>
      </c>
      <c r="J59" s="102">
        <v>1106252.0</v>
      </c>
      <c r="K59" s="103" t="s">
        <v>157</v>
      </c>
      <c r="L59" s="100" t="s">
        <v>153</v>
      </c>
      <c r="M59" s="101">
        <v>2.1</v>
      </c>
      <c r="N59" s="100" t="s">
        <v>154</v>
      </c>
      <c r="O59" s="101">
        <f>SUM(H59,M59)</f>
        <v>1049.6</v>
      </c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4"/>
    </row>
  </sheetData>
  <drawing r:id="rId1"/>
</worksheet>
</file>