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SAS Scheme Files\PP Schemes\U\Universal Group Executive Pension Fund\Fund split and benefit statements\"/>
    </mc:Choice>
  </mc:AlternateContent>
  <bookViews>
    <workbookView xWindow="0" yWindow="0" windowWidth="25200" windowHeight="12570"/>
  </bookViews>
  <sheets>
    <sheet name="Fund Value 14-06-18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O21" i="1" s="1"/>
  <c r="P16" i="1"/>
  <c r="P15" i="1"/>
  <c r="L15" i="1"/>
  <c r="H14" i="1"/>
  <c r="G14" i="1"/>
  <c r="K10" i="1"/>
  <c r="O12" i="1" s="1"/>
  <c r="F10" i="1"/>
  <c r="G10" i="1" s="1"/>
  <c r="H10" i="1" s="1"/>
  <c r="A3" i="1"/>
  <c r="C15" i="2"/>
  <c r="C14" i="2"/>
  <c r="C13" i="2"/>
  <c r="C17" i="2" s="1"/>
  <c r="C19" i="2" s="1"/>
  <c r="B3" i="2"/>
  <c r="L14" i="1" l="1"/>
  <c r="F17" i="1" l="1"/>
  <c r="F24" i="1" s="1"/>
  <c r="F25" i="1" s="1"/>
  <c r="L23" i="1"/>
  <c r="L25" i="1" s="1"/>
</calcChain>
</file>

<file path=xl/sharedStrings.xml><?xml version="1.0" encoding="utf-8"?>
<sst xmlns="http://schemas.openxmlformats.org/spreadsheetml/2006/main" count="41" uniqueCount="27">
  <si>
    <t>S Best Statement @31/03/18</t>
  </si>
  <si>
    <t>Rent for 1st Apr 18 to 31st May 18</t>
  </si>
  <si>
    <t>Months</t>
  </si>
  <si>
    <t>S Best Share of fund</t>
  </si>
  <si>
    <t>as per Mar 18 statement</t>
  </si>
  <si>
    <t>Additional Rent</t>
  </si>
  <si>
    <t>S Best Contributions 18/19</t>
  </si>
  <si>
    <t>2 Months</t>
  </si>
  <si>
    <t>Investment fund value 31/03/18</t>
  </si>
  <si>
    <t>Investment fund value 14/06/18</t>
  </si>
  <si>
    <t>Change</t>
  </si>
  <si>
    <t>Additional Investment</t>
  </si>
  <si>
    <t>Total Fund @14/06/18</t>
  </si>
  <si>
    <t>Settlement Fee 34.99%</t>
  </si>
  <si>
    <r>
      <rPr>
        <b/>
        <sz val="10"/>
        <color rgb="FF000000"/>
        <rFont val="Verdana"/>
        <family val="2"/>
      </rPr>
      <t xml:space="preserve">Simon Best Fund Value </t>
    </r>
    <r>
      <rPr>
        <sz val="10"/>
        <color rgb="FF000000"/>
        <rFont val="Verdana"/>
        <family val="2"/>
      </rPr>
      <t xml:space="preserve">
</t>
    </r>
    <r>
      <rPr>
        <sz val="8"/>
        <color rgb="FF000000"/>
        <rFont val="Verdana"/>
        <family val="2"/>
      </rPr>
      <t>(as at 31 March 2018)</t>
    </r>
  </si>
  <si>
    <t>Fidelity Investment Fund Value</t>
  </si>
  <si>
    <t>as at 31 March 2018</t>
  </si>
  <si>
    <t>as at 14 June 2018</t>
  </si>
  <si>
    <t>Difference</t>
  </si>
  <si>
    <r>
      <rPr>
        <b/>
        <sz val="10"/>
        <color rgb="FF000000"/>
        <rFont val="Verdana"/>
        <family val="2"/>
      </rPr>
      <t xml:space="preserve">Rent </t>
    </r>
    <r>
      <rPr>
        <sz val="10"/>
        <color rgb="FF000000"/>
        <rFont val="Verdana"/>
        <family val="2"/>
      </rPr>
      <t xml:space="preserve">
</t>
    </r>
    <r>
      <rPr>
        <sz val="8"/>
        <color rgb="FF000000"/>
        <rFont val="Verdana"/>
        <family val="2"/>
      </rPr>
      <t>(1 April 18 to 14 June 18)</t>
    </r>
  </si>
  <si>
    <r>
      <rPr>
        <b/>
        <sz val="10"/>
        <color rgb="FF000000"/>
        <rFont val="Verdana"/>
        <family val="2"/>
      </rPr>
      <t xml:space="preserve">Settlement Fee </t>
    </r>
    <r>
      <rPr>
        <sz val="10"/>
        <color rgb="FF000000"/>
        <rFont val="Verdana"/>
        <family val="2"/>
      </rPr>
      <t xml:space="preserve">
(as per Pension Sharing Order)</t>
    </r>
  </si>
  <si>
    <t>Proportion of Rent</t>
  </si>
  <si>
    <r>
      <t xml:space="preserve">Simon Best's share of additional income
</t>
    </r>
    <r>
      <rPr>
        <sz val="8"/>
        <color rgb="FF000000"/>
        <rFont val="Verdana"/>
        <family val="2"/>
      </rPr>
      <t>(1 April 18 to 14 June 18)</t>
    </r>
  </si>
  <si>
    <t>Simon Best Contributions</t>
  </si>
  <si>
    <r>
      <rPr>
        <b/>
        <sz val="10"/>
        <color rgb="FF000000"/>
        <rFont val="Verdana"/>
        <family val="2"/>
      </rPr>
      <t>Simon Best's share of fund</t>
    </r>
    <r>
      <rPr>
        <sz val="8"/>
        <color rgb="FF000000"/>
        <rFont val="Verdana"/>
        <family val="2"/>
      </rPr>
      <t xml:space="preserve">
(as at 31 March 2018)</t>
    </r>
  </si>
  <si>
    <t>Fidelity Investment</t>
  </si>
  <si>
    <r>
      <rPr>
        <b/>
        <sz val="10"/>
        <color rgb="FF000000"/>
        <rFont val="Verdana"/>
        <family val="2"/>
      </rPr>
      <t>Total Fund Value (including additional income)</t>
    </r>
    <r>
      <rPr>
        <sz val="10"/>
        <color rgb="FF000000"/>
        <rFont val="Verdana"/>
        <family val="2"/>
      </rPr>
      <t xml:space="preserve">
</t>
    </r>
    <r>
      <rPr>
        <sz val="8"/>
        <color rgb="FF000000"/>
        <rFont val="Verdana"/>
        <family val="2"/>
      </rPr>
      <t>(as at 14 June 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</si>
</sst>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color rgb="FF000000"/>
      <name val="Verdana"/>
      <family val="2"/>
    </font>
    <font>
      <b/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/>
    <xf numFmtId="0" fontId="2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0" fontId="2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4" fontId="3" fillId="0" borderId="0" xfId="0" applyNumberFormat="1" applyFont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defaultColWidth="9.140625" defaultRowHeight="15" x14ac:dyDescent="0.25"/>
  <cols>
    <col min="1" max="1" width="51.42578125" customWidth="1"/>
    <col min="2" max="2" width="11.5703125" bestFit="1" customWidth="1"/>
    <col min="3" max="3" width="14.42578125" customWidth="1"/>
    <col min="6" max="6" width="10.42578125" bestFit="1" customWidth="1"/>
    <col min="10" max="10" width="35.140625" bestFit="1" customWidth="1"/>
    <col min="11" max="11" width="10.42578125" bestFit="1" customWidth="1"/>
    <col min="12" max="12" width="14.7109375" bestFit="1" customWidth="1"/>
    <col min="13" max="13" width="15" customWidth="1"/>
  </cols>
  <sheetData>
    <row r="1" spans="1:6" ht="23.25" x14ac:dyDescent="0.25">
      <c r="A1" s="25" t="s">
        <v>14</v>
      </c>
      <c r="B1" s="21"/>
      <c r="C1" s="14">
        <v>129392.56</v>
      </c>
      <c r="D1" s="20"/>
    </row>
    <row r="2" spans="1:6" x14ac:dyDescent="0.25">
      <c r="A2" s="20"/>
      <c r="B2" s="21"/>
      <c r="C2" s="21"/>
      <c r="D2" s="20"/>
    </row>
    <row r="3" spans="1:6" ht="23.25" x14ac:dyDescent="0.25">
      <c r="A3" s="25" t="s">
        <v>19</v>
      </c>
      <c r="B3" s="14">
        <f>9865.36+2301.917</f>
        <v>12167.277</v>
      </c>
      <c r="C3" s="22"/>
      <c r="D3" s="20"/>
    </row>
    <row r="4" spans="1:6" x14ac:dyDescent="0.25">
      <c r="A4" s="20"/>
      <c r="B4" s="21"/>
      <c r="C4" s="21"/>
      <c r="D4" s="20"/>
    </row>
    <row r="5" spans="1:6" x14ac:dyDescent="0.25">
      <c r="A5" s="29" t="s">
        <v>15</v>
      </c>
      <c r="B5" s="21"/>
      <c r="C5" s="21"/>
      <c r="D5" s="20"/>
    </row>
    <row r="6" spans="1:6" x14ac:dyDescent="0.25">
      <c r="A6" s="26" t="s">
        <v>16</v>
      </c>
      <c r="B6" s="14">
        <v>167367.04000000001</v>
      </c>
      <c r="D6" s="20"/>
    </row>
    <row r="7" spans="1:6" x14ac:dyDescent="0.25">
      <c r="A7" s="26" t="s">
        <v>17</v>
      </c>
      <c r="B7" s="14">
        <v>179742.32</v>
      </c>
      <c r="D7" s="20"/>
    </row>
    <row r="8" spans="1:6" ht="15.75" thickBot="1" x14ac:dyDescent="0.3">
      <c r="A8" s="22" t="s">
        <v>18</v>
      </c>
      <c r="B8" s="24">
        <v>12375.28</v>
      </c>
      <c r="D8" s="20"/>
    </row>
    <row r="9" spans="1:6" ht="15.75" thickTop="1" x14ac:dyDescent="0.25">
      <c r="A9" s="20"/>
      <c r="B9" s="14"/>
      <c r="D9" s="20"/>
    </row>
    <row r="10" spans="1:6" ht="23.25" x14ac:dyDescent="0.25">
      <c r="A10" s="28" t="s">
        <v>24</v>
      </c>
      <c r="B10" s="23">
        <v>9.4799999999999995E-2</v>
      </c>
      <c r="D10" s="20"/>
      <c r="E10" s="20"/>
      <c r="F10" s="20"/>
    </row>
    <row r="11" spans="1:6" x14ac:dyDescent="0.25">
      <c r="A11" s="20"/>
      <c r="B11" s="21"/>
      <c r="C11" s="21"/>
      <c r="D11" s="20"/>
    </row>
    <row r="12" spans="1:6" ht="31.5" customHeight="1" x14ac:dyDescent="0.25">
      <c r="A12" s="30" t="s">
        <v>22</v>
      </c>
      <c r="B12" s="21"/>
      <c r="D12" s="20"/>
    </row>
    <row r="13" spans="1:6" x14ac:dyDescent="0.25">
      <c r="A13" s="20" t="s">
        <v>21</v>
      </c>
      <c r="B13" s="21"/>
      <c r="C13" s="14">
        <f>+B3*B10</f>
        <v>1153.4578595999999</v>
      </c>
      <c r="D13" s="20"/>
    </row>
    <row r="14" spans="1:6" x14ac:dyDescent="0.25">
      <c r="A14" s="25" t="s">
        <v>23</v>
      </c>
      <c r="B14" s="21"/>
      <c r="C14" s="20">
        <f>700+163.33</f>
        <v>863.33</v>
      </c>
      <c r="D14" s="20"/>
    </row>
    <row r="15" spans="1:6" x14ac:dyDescent="0.25">
      <c r="A15" s="20" t="s">
        <v>25</v>
      </c>
      <c r="B15" s="21"/>
      <c r="C15" s="14">
        <f>+B8*B10</f>
        <v>1173.1765439999999</v>
      </c>
      <c r="D15" s="20"/>
    </row>
    <row r="16" spans="1:6" x14ac:dyDescent="0.25">
      <c r="A16" s="20"/>
      <c r="B16" s="21"/>
      <c r="C16" s="21"/>
      <c r="D16" s="20"/>
    </row>
    <row r="17" spans="1:4" ht="24" thickBot="1" x14ac:dyDescent="0.3">
      <c r="A17" s="25" t="s">
        <v>26</v>
      </c>
      <c r="B17" s="21"/>
      <c r="C17" s="24">
        <f>SUM(C1:C16)</f>
        <v>132582.52440359999</v>
      </c>
      <c r="D17" s="20"/>
    </row>
    <row r="18" spans="1:4" ht="15.75" thickTop="1" x14ac:dyDescent="0.25">
      <c r="A18" s="20"/>
      <c r="B18" s="20"/>
      <c r="C18" s="20"/>
      <c r="D18" s="20"/>
    </row>
    <row r="19" spans="1:4" ht="26.25" thickBot="1" x14ac:dyDescent="0.3">
      <c r="A19" s="25" t="s">
        <v>20</v>
      </c>
      <c r="B19" s="27">
        <v>0.34989999999999999</v>
      </c>
      <c r="C19" s="31">
        <f>+C17*B19</f>
        <v>46390.62528881964</v>
      </c>
      <c r="D19" s="20"/>
    </row>
    <row r="20" spans="1:4" ht="15.75" thickTop="1" x14ac:dyDescent="0.25">
      <c r="A20" s="20"/>
      <c r="B20" s="20"/>
      <c r="C20" s="20"/>
      <c r="D20" s="20"/>
    </row>
  </sheetData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ColWidth="9.140625" defaultRowHeight="15" x14ac:dyDescent="0.25"/>
  <cols>
    <col min="1" max="1" width="38.42578125" customWidth="1"/>
    <col min="2" max="2" width="9.28515625" bestFit="1" customWidth="1"/>
    <col min="3" max="3" width="28.7109375" bestFit="1" customWidth="1"/>
    <col min="6" max="6" width="10.42578125" bestFit="1" customWidth="1"/>
    <col min="10" max="10" width="35.140625" bestFit="1" customWidth="1"/>
    <col min="11" max="11" width="10.42578125" bestFit="1" customWidth="1"/>
    <col min="12" max="12" width="14.7109375" bestFit="1" customWidth="1"/>
    <col min="13" max="13" width="15" customWidth="1"/>
  </cols>
  <sheetData>
    <row r="1" spans="1:16" x14ac:dyDescent="0.25">
      <c r="A1" s="3">
        <v>45274.46</v>
      </c>
    </row>
    <row r="2" spans="1:16" x14ac:dyDescent="0.25">
      <c r="A2" s="3">
        <v>46256.89</v>
      </c>
    </row>
    <row r="3" spans="1:16" x14ac:dyDescent="0.25">
      <c r="A3" s="3">
        <f>+A2-A1</f>
        <v>982.43000000000029</v>
      </c>
    </row>
    <row r="6" spans="1:16" ht="15.75" thickBot="1" x14ac:dyDescent="0.3"/>
    <row r="7" spans="1:16" ht="15.75" thickBot="1" x14ac:dyDescent="0.3">
      <c r="A7" s="4"/>
      <c r="B7" s="5"/>
      <c r="C7" s="5"/>
      <c r="D7" s="6"/>
      <c r="E7" s="7"/>
      <c r="F7" s="7"/>
      <c r="J7" s="4"/>
      <c r="K7" s="5"/>
      <c r="L7" s="5"/>
      <c r="M7" s="6"/>
    </row>
    <row r="8" spans="1:16" ht="15.75" thickBot="1" x14ac:dyDescent="0.3">
      <c r="A8" s="8" t="s">
        <v>0</v>
      </c>
      <c r="B8" s="7"/>
      <c r="C8" s="9">
        <v>129392.56</v>
      </c>
      <c r="D8" s="10"/>
      <c r="E8" s="7"/>
      <c r="F8" s="7"/>
      <c r="J8" s="8" t="s">
        <v>0</v>
      </c>
      <c r="K8" s="7"/>
      <c r="L8" s="9">
        <v>129392.56</v>
      </c>
      <c r="M8" s="10"/>
    </row>
    <row r="9" spans="1:16" ht="15.75" thickBot="1" x14ac:dyDescent="0.3">
      <c r="A9" s="8"/>
      <c r="B9" s="7"/>
      <c r="C9" s="7"/>
      <c r="D9" s="10"/>
      <c r="E9" s="7"/>
      <c r="F9" s="7"/>
      <c r="J9" s="8"/>
      <c r="K9" s="7"/>
      <c r="L9" s="7"/>
      <c r="M9" s="10"/>
    </row>
    <row r="10" spans="1:16" ht="15.75" thickBot="1" x14ac:dyDescent="0.3">
      <c r="A10" s="8" t="s">
        <v>1</v>
      </c>
      <c r="B10" s="9">
        <v>9865.36</v>
      </c>
      <c r="C10" s="11">
        <v>2</v>
      </c>
      <c r="D10" s="10" t="s">
        <v>2</v>
      </c>
      <c r="E10" s="7"/>
      <c r="F10" s="7">
        <f>+B10/2</f>
        <v>4932.68</v>
      </c>
      <c r="G10">
        <f>+F10/30</f>
        <v>164.42266666666669</v>
      </c>
      <c r="H10">
        <f>+G10*14</f>
        <v>2301.9173333333338</v>
      </c>
      <c r="J10" s="8" t="s">
        <v>1</v>
      </c>
      <c r="K10" s="9">
        <f>9865.36+2301.917</f>
        <v>12167.277</v>
      </c>
      <c r="L10" s="11">
        <v>2</v>
      </c>
      <c r="M10" s="10" t="s">
        <v>2</v>
      </c>
    </row>
    <row r="11" spans="1:16" ht="15.75" thickBot="1" x14ac:dyDescent="0.3">
      <c r="A11" s="8"/>
      <c r="B11" s="7"/>
      <c r="C11" s="7"/>
      <c r="D11" s="10"/>
      <c r="E11" s="7"/>
      <c r="F11" s="7"/>
      <c r="J11" s="8"/>
      <c r="K11" s="7"/>
      <c r="L11" s="7"/>
      <c r="M11" s="10"/>
    </row>
    <row r="12" spans="1:16" ht="15.75" thickBot="1" x14ac:dyDescent="0.3">
      <c r="A12" s="8" t="s">
        <v>3</v>
      </c>
      <c r="B12" s="12">
        <v>9.4799999999999995E-2</v>
      </c>
      <c r="C12" s="2" t="s">
        <v>4</v>
      </c>
      <c r="D12" s="1"/>
      <c r="E12" s="7"/>
      <c r="F12" s="7"/>
      <c r="J12" s="8" t="s">
        <v>3</v>
      </c>
      <c r="K12" s="12">
        <v>9.4799999999999995E-2</v>
      </c>
      <c r="L12" s="2" t="s">
        <v>4</v>
      </c>
      <c r="M12" s="1"/>
      <c r="O12">
        <f>+K10/10</f>
        <v>1216.7276999999999</v>
      </c>
    </row>
    <row r="13" spans="1:16" ht="15.75" thickBot="1" x14ac:dyDescent="0.3">
      <c r="A13" s="8"/>
      <c r="B13" s="7"/>
      <c r="C13" s="7"/>
      <c r="D13" s="10"/>
      <c r="E13" s="7"/>
      <c r="F13" s="7"/>
      <c r="J13" s="8"/>
      <c r="K13" s="7"/>
      <c r="L13" s="7"/>
      <c r="M13" s="10"/>
    </row>
    <row r="14" spans="1:16" ht="15.75" thickBot="1" x14ac:dyDescent="0.3">
      <c r="A14" s="8" t="s">
        <v>5</v>
      </c>
      <c r="B14" s="7"/>
      <c r="C14" s="9">
        <v>934.94</v>
      </c>
      <c r="D14" s="10"/>
      <c r="E14" s="7"/>
      <c r="F14" s="7">
        <v>152.66</v>
      </c>
      <c r="G14">
        <f>+F14/9.48</f>
        <v>16.103375527426159</v>
      </c>
      <c r="H14">
        <f>+G14*100</f>
        <v>1610.337552742616</v>
      </c>
      <c r="J14" s="8" t="s">
        <v>5</v>
      </c>
      <c r="K14" s="7"/>
      <c r="L14" s="9">
        <f>+K10*K12</f>
        <v>1153.4578595999999</v>
      </c>
      <c r="M14" s="10"/>
    </row>
    <row r="15" spans="1:16" ht="15.75" thickBot="1" x14ac:dyDescent="0.3">
      <c r="A15" s="8" t="s">
        <v>6</v>
      </c>
      <c r="B15" s="7"/>
      <c r="C15" s="13">
        <v>700</v>
      </c>
      <c r="D15" s="10" t="s">
        <v>7</v>
      </c>
      <c r="E15" s="7"/>
      <c r="F15" s="7">
        <v>114.3</v>
      </c>
      <c r="J15" s="8" t="s">
        <v>6</v>
      </c>
      <c r="K15" s="7"/>
      <c r="L15" s="13">
        <f>700+163.33</f>
        <v>863.33</v>
      </c>
      <c r="M15" s="10" t="s">
        <v>7</v>
      </c>
      <c r="P15">
        <f>350/30</f>
        <v>11.666666666666666</v>
      </c>
    </row>
    <row r="16" spans="1:16" x14ac:dyDescent="0.25">
      <c r="A16" s="8"/>
      <c r="B16" s="7"/>
      <c r="C16" s="7"/>
      <c r="D16" s="10"/>
      <c r="E16" s="7"/>
      <c r="F16" s="7"/>
      <c r="J16" s="8"/>
      <c r="K16" s="7"/>
      <c r="L16" s="7"/>
      <c r="M16" s="10"/>
      <c r="P16">
        <f>+P15*14</f>
        <v>163.33333333333331</v>
      </c>
    </row>
    <row r="17" spans="1:15" x14ac:dyDescent="0.25">
      <c r="A17" s="8" t="s">
        <v>8</v>
      </c>
      <c r="B17" s="7"/>
      <c r="C17" s="14">
        <v>167367.04000000001</v>
      </c>
      <c r="D17" s="10"/>
      <c r="E17" s="7"/>
      <c r="F17" s="19">
        <f>+L14-C14</f>
        <v>218.51785959999984</v>
      </c>
      <c r="J17" s="8" t="s">
        <v>8</v>
      </c>
      <c r="K17" s="7"/>
      <c r="L17" s="14">
        <v>167367.04000000001</v>
      </c>
      <c r="M17" s="10"/>
    </row>
    <row r="18" spans="1:15" ht="15.75" thickBot="1" x14ac:dyDescent="0.3">
      <c r="A18" s="8" t="s">
        <v>9</v>
      </c>
      <c r="B18" s="7"/>
      <c r="C18" s="14">
        <v>179742.32</v>
      </c>
      <c r="D18" s="10"/>
      <c r="E18" s="7"/>
      <c r="F18" s="7"/>
      <c r="J18" s="8" t="s">
        <v>9</v>
      </c>
      <c r="K18" s="7"/>
      <c r="L18" s="14">
        <v>179742.32</v>
      </c>
      <c r="M18" s="10"/>
    </row>
    <row r="19" spans="1:15" ht="15.75" thickBot="1" x14ac:dyDescent="0.3">
      <c r="A19" s="8" t="s">
        <v>10</v>
      </c>
      <c r="B19" s="7"/>
      <c r="C19" s="9">
        <v>12375.28</v>
      </c>
      <c r="D19" s="10"/>
      <c r="E19" s="7"/>
      <c r="F19" s="7"/>
      <c r="J19" s="8" t="s">
        <v>10</v>
      </c>
      <c r="K19" s="7"/>
      <c r="L19" s="9">
        <v>12375.28</v>
      </c>
      <c r="M19" s="10"/>
    </row>
    <row r="20" spans="1:15" ht="15.75" thickBot="1" x14ac:dyDescent="0.3">
      <c r="A20" s="8"/>
      <c r="B20" s="7"/>
      <c r="C20" s="7"/>
      <c r="D20" s="10"/>
      <c r="E20" s="7"/>
      <c r="F20" s="7"/>
      <c r="J20" s="8"/>
      <c r="K20" s="7"/>
      <c r="L20" s="7"/>
      <c r="M20" s="10"/>
    </row>
    <row r="21" spans="1:15" ht="15.75" thickBot="1" x14ac:dyDescent="0.3">
      <c r="A21" s="8" t="s">
        <v>11</v>
      </c>
      <c r="B21" s="7"/>
      <c r="C21" s="9">
        <v>1172.8</v>
      </c>
      <c r="D21" s="10"/>
      <c r="E21" s="7"/>
      <c r="F21" s="7"/>
      <c r="J21" s="8" t="s">
        <v>11</v>
      </c>
      <c r="K21" s="7"/>
      <c r="L21" s="9">
        <f>+L19*K12</f>
        <v>1173.1765439999999</v>
      </c>
      <c r="M21" s="10"/>
      <c r="O21" s="3">
        <f>+L21-C21</f>
        <v>0.37654399999996713</v>
      </c>
    </row>
    <row r="22" spans="1:15" ht="15.75" thickBot="1" x14ac:dyDescent="0.3">
      <c r="A22" s="8"/>
      <c r="B22" s="7"/>
      <c r="C22" s="7"/>
      <c r="D22" s="10"/>
      <c r="E22" s="7"/>
      <c r="F22" s="7"/>
      <c r="J22" s="8"/>
      <c r="K22" s="7"/>
      <c r="L22" s="7"/>
      <c r="M22" s="10"/>
    </row>
    <row r="23" spans="1:15" ht="15.75" thickBot="1" x14ac:dyDescent="0.3">
      <c r="A23" s="8" t="s">
        <v>12</v>
      </c>
      <c r="B23" s="7"/>
      <c r="C23" s="9">
        <v>132200.29999999999</v>
      </c>
      <c r="D23" s="10"/>
      <c r="E23" s="7"/>
      <c r="F23" s="7"/>
      <c r="J23" s="8" t="s">
        <v>12</v>
      </c>
      <c r="K23" s="7"/>
      <c r="L23" s="9">
        <f>+L8+L14+L15+L21</f>
        <v>132582.52440359999</v>
      </c>
      <c r="M23" s="10"/>
    </row>
    <row r="24" spans="1:15" ht="15.75" thickBot="1" x14ac:dyDescent="0.3">
      <c r="A24" s="15"/>
      <c r="B24" s="16"/>
      <c r="C24" s="16"/>
      <c r="D24" s="17"/>
      <c r="E24" s="7"/>
      <c r="F24" s="7">
        <f>SUM(F14:F23)</f>
        <v>485.47785959999982</v>
      </c>
      <c r="J24" s="15"/>
      <c r="K24" s="16"/>
      <c r="L24" s="16"/>
      <c r="M24" s="17"/>
    </row>
    <row r="25" spans="1:15" ht="15.75" thickBot="1" x14ac:dyDescent="0.3">
      <c r="A25" s="4" t="s">
        <v>13</v>
      </c>
      <c r="B25" s="7"/>
      <c r="C25" s="18">
        <v>46256.89</v>
      </c>
      <c r="D25" s="10"/>
      <c r="E25" s="7"/>
      <c r="F25" s="19">
        <f>+C25+F24</f>
        <v>46742.367859600003</v>
      </c>
      <c r="J25" s="4" t="s">
        <v>13</v>
      </c>
      <c r="K25" s="7"/>
      <c r="L25" s="18">
        <f>+L23*0.3499</f>
        <v>46390.62528881964</v>
      </c>
      <c r="M25" s="10"/>
    </row>
    <row r="26" spans="1:15" ht="15.75" thickBot="1" x14ac:dyDescent="0.3">
      <c r="A26" s="15"/>
      <c r="B26" s="16"/>
      <c r="C26" s="16"/>
      <c r="D26" s="17"/>
      <c r="E26" s="7"/>
      <c r="F26" s="7"/>
      <c r="J26" s="15"/>
      <c r="K26" s="16"/>
      <c r="L26" s="16"/>
      <c r="M26" s="17"/>
    </row>
  </sheetData>
  <mergeCells count="2">
    <mergeCell ref="L12:M12"/>
    <mergeCell ref="C12:D12"/>
  </mergeCells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 Value 14-06-18</vt:lpstr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Stacy</dc:creator>
  <cp:keywords/>
  <dc:description/>
  <cp:lastModifiedBy>Stacy</cp:lastModifiedBy>
  <dcterms:created xsi:type="dcterms:W3CDTF">2018-06-20T08:12:42Z</dcterms:created>
  <dcterms:modified xsi:type="dcterms:W3CDTF">2018-06-20T08:12:42Z</dcterms:modified>
  <cp:category/>
  <cp:contentStatus/>
</cp:coreProperties>
</file>