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U\Universal Group Executive Pension Fund\"/>
    </mc:Choice>
  </mc:AlternateContent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Sheet1!$A$3:$M$17</definedName>
  </definedNames>
  <calcPr calcId="152511"/>
</workbook>
</file>

<file path=xl/calcChain.xml><?xml version="1.0" encoding="utf-8"?>
<calcChain xmlns="http://schemas.openxmlformats.org/spreadsheetml/2006/main">
  <c r="L11" i="1" l="1"/>
  <c r="L15" i="1" s="1"/>
  <c r="M18" i="1"/>
  <c r="L13" i="1"/>
  <c r="L12" i="1"/>
  <c r="K15" i="1"/>
  <c r="J15" i="1"/>
  <c r="I15" i="1"/>
  <c r="H15" i="1"/>
  <c r="G15" i="1"/>
  <c r="F15" i="1"/>
  <c r="E15" i="1"/>
  <c r="D15" i="1"/>
  <c r="C15" i="1"/>
  <c r="B15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M15" i="1" l="1"/>
  <c r="K16" i="1" s="1"/>
  <c r="M8" i="1"/>
  <c r="J16" i="1" l="1"/>
  <c r="M10" i="1"/>
  <c r="M9" i="1"/>
  <c r="H7" i="1"/>
  <c r="E7" i="1"/>
  <c r="D7" i="1"/>
  <c r="L7" i="1"/>
  <c r="I7" i="1"/>
  <c r="G7" i="1"/>
  <c r="F7" i="1"/>
  <c r="C7" i="1"/>
  <c r="B7" i="1"/>
  <c r="M7" i="1" l="1"/>
  <c r="M14" i="1" s="1"/>
  <c r="I16" i="1" l="1"/>
  <c r="F16" i="1"/>
  <c r="D16" i="1"/>
  <c r="H16" i="1"/>
  <c r="L16" i="1"/>
  <c r="C16" i="1"/>
  <c r="E16" i="1"/>
  <c r="G16" i="1"/>
  <c r="B16" i="1"/>
  <c r="M16" i="1" l="1"/>
</calcChain>
</file>

<file path=xl/sharedStrings.xml><?xml version="1.0" encoding="utf-8"?>
<sst xmlns="http://schemas.openxmlformats.org/spreadsheetml/2006/main" count="23" uniqueCount="22">
  <si>
    <t>M HOLLAND</t>
  </si>
  <si>
    <t>S BEST</t>
  </si>
  <si>
    <t>D COATES</t>
  </si>
  <si>
    <t>G GERRED</t>
  </si>
  <si>
    <t>P HOLLAND</t>
  </si>
  <si>
    <t>S HOLLAND</t>
  </si>
  <si>
    <t>J WITTE</t>
  </si>
  <si>
    <t>A BEDFORD (retired)</t>
  </si>
  <si>
    <t>TOTAL FUND</t>
  </si>
  <si>
    <t>UNALLOCATED</t>
  </si>
  <si>
    <t>OUR % CALCULATIONS</t>
  </si>
  <si>
    <t xml:space="preserve">TRANSFER OUT </t>
  </si>
  <si>
    <t>FEES</t>
  </si>
  <si>
    <t>NET RENTAL INCOME</t>
  </si>
  <si>
    <t>FUND SPLIT 31 MARCH 2016</t>
  </si>
  <si>
    <t>CHANGE IN MARKET VALUE</t>
  </si>
  <si>
    <t>CONTRIBUTIONS 2016-2017</t>
  </si>
  <si>
    <t>PENSION PAYMENTS 2016-2017</t>
  </si>
  <si>
    <t>FUND SPLIT 31 MARCH 2017</t>
  </si>
  <si>
    <t>% FUND SPLIT 31 MARCH 2017</t>
  </si>
  <si>
    <t>KIM LOMBARD</t>
  </si>
  <si>
    <t>MELISSA HOLLAND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</si>
</sst>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10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164" fontId="0" fillId="0" borderId="6" xfId="0" applyNumberFormat="1" applyBorder="1"/>
    <xf numFmtId="10" fontId="0" fillId="0" borderId="6" xfId="0" applyNumberFormat="1" applyBorder="1"/>
    <xf numFmtId="0" fontId="0" fillId="0" borderId="6" xfId="0" applyBorder="1"/>
    <xf numFmtId="44" fontId="0" fillId="0" borderId="6" xfId="0" applyNumberFormat="1" applyBorder="1"/>
    <xf numFmtId="0" fontId="0" fillId="0" borderId="5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tabSelected="1" workbookViewId="0">
      <selection activeCell="L12" sqref="L12"/>
    </sheetView>
  </sheetViews>
  <sheetFormatPr defaultRowHeight="15" x14ac:dyDescent="0.25"/>
  <cols>
    <col min="1" max="1" width="31.28515625" bestFit="1" customWidth="1"/>
    <col min="2" max="2" width="14.7109375" customWidth="1"/>
    <col min="3" max="8" width="15.7109375" customWidth="1"/>
    <col min="9" max="12" width="18.85546875" customWidth="1"/>
    <col min="13" max="13" width="15.7109375" customWidth="1"/>
    <col min="14" max="14" width="17.42578125" bestFit="1" customWidth="1"/>
  </cols>
  <sheetData>
    <row r="2" spans="1:14" ht="15.75" thickBot="1" x14ac:dyDescent="0.3"/>
    <row r="3" spans="1:14" s="8" customFormat="1" x14ac:dyDescent="0.25">
      <c r="A3" s="9"/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10" t="s">
        <v>20</v>
      </c>
      <c r="K3" s="10" t="s">
        <v>21</v>
      </c>
      <c r="L3" s="10" t="s">
        <v>9</v>
      </c>
      <c r="M3" s="11" t="s">
        <v>8</v>
      </c>
    </row>
    <row r="4" spans="1:14" x14ac:dyDescent="0.25">
      <c r="A4" s="12" t="s">
        <v>14</v>
      </c>
      <c r="B4" s="3">
        <v>464568.86755910813</v>
      </c>
      <c r="C4" s="3">
        <v>111596.58806827021</v>
      </c>
      <c r="D4" s="3">
        <v>131164.59852117277</v>
      </c>
      <c r="E4" s="3">
        <v>124202.11634530465</v>
      </c>
      <c r="F4" s="3">
        <v>139230.91681659673</v>
      </c>
      <c r="G4" s="3">
        <v>72400.944389920551</v>
      </c>
      <c r="H4" s="3">
        <v>53259.230244013714</v>
      </c>
      <c r="I4" s="3">
        <v>62186.406648206845</v>
      </c>
      <c r="J4" s="3">
        <v>0</v>
      </c>
      <c r="K4" s="3">
        <v>0</v>
      </c>
      <c r="L4" s="3">
        <v>2940.3334874050247</v>
      </c>
      <c r="M4" s="13">
        <v>1161549.9999999998</v>
      </c>
    </row>
    <row r="5" spans="1:14" x14ac:dyDescent="0.25">
      <c r="A5" s="12" t="s">
        <v>10</v>
      </c>
      <c r="B5" s="4">
        <v>0.39995597913056541</v>
      </c>
      <c r="C5" s="4">
        <v>9.6075578380844767E-2</v>
      </c>
      <c r="D5" s="4">
        <v>0.1129220425476069</v>
      </c>
      <c r="E5" s="4">
        <v>0.10692791213921456</v>
      </c>
      <c r="F5" s="4">
        <v>0.11986648600283824</v>
      </c>
      <c r="G5" s="4">
        <v>6.233131969344459E-2</v>
      </c>
      <c r="H5" s="4">
        <v>4.5851861946548771E-2</v>
      </c>
      <c r="I5" s="4">
        <v>5.3537434159706306E-2</v>
      </c>
      <c r="J5" s="4"/>
      <c r="K5" s="4"/>
      <c r="L5" s="4">
        <v>2.5313877899401879E-3</v>
      </c>
      <c r="M5" s="14">
        <v>1.0000000000000002</v>
      </c>
    </row>
    <row r="6" spans="1:14" x14ac:dyDescent="0.25">
      <c r="A6" s="1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5"/>
    </row>
    <row r="7" spans="1:14" x14ac:dyDescent="0.25">
      <c r="A7" s="12" t="s">
        <v>14</v>
      </c>
      <c r="B7" s="3">
        <f>B4</f>
        <v>464568.86755910813</v>
      </c>
      <c r="C7" s="3">
        <f t="shared" ref="C7:L7" si="0">C4</f>
        <v>111596.58806827021</v>
      </c>
      <c r="D7" s="3">
        <f t="shared" si="0"/>
        <v>131164.59852117277</v>
      </c>
      <c r="E7" s="3">
        <f t="shared" si="0"/>
        <v>124202.11634530465</v>
      </c>
      <c r="F7" s="3">
        <f t="shared" si="0"/>
        <v>139230.91681659673</v>
      </c>
      <c r="G7" s="3">
        <f t="shared" si="0"/>
        <v>72400.944389920551</v>
      </c>
      <c r="H7" s="3">
        <f t="shared" si="0"/>
        <v>53259.230244013714</v>
      </c>
      <c r="I7" s="3">
        <f t="shared" si="0"/>
        <v>62186.406648206845</v>
      </c>
      <c r="J7" s="3">
        <v>0</v>
      </c>
      <c r="K7" s="3">
        <v>0</v>
      </c>
      <c r="L7" s="3">
        <f t="shared" si="0"/>
        <v>2940.3334874050247</v>
      </c>
      <c r="M7" s="13">
        <f>SUM(B7:L7)</f>
        <v>1161550.0020799984</v>
      </c>
    </row>
    <row r="8" spans="1:14" x14ac:dyDescent="0.25">
      <c r="A8" s="12" t="s">
        <v>16</v>
      </c>
      <c r="B8" s="5">
        <v>15000</v>
      </c>
      <c r="C8" s="5">
        <v>4200</v>
      </c>
      <c r="D8" s="5">
        <v>6499.92</v>
      </c>
      <c r="E8" s="5">
        <v>4500</v>
      </c>
      <c r="F8" s="5">
        <v>6199.92</v>
      </c>
      <c r="G8" s="5">
        <v>3499.92</v>
      </c>
      <c r="H8" s="5">
        <v>0</v>
      </c>
      <c r="I8" s="5">
        <v>0</v>
      </c>
      <c r="J8" s="5">
        <v>4083.38</v>
      </c>
      <c r="K8" s="5">
        <v>4083.38</v>
      </c>
      <c r="L8" s="5">
        <v>0</v>
      </c>
      <c r="M8" s="16">
        <f>SUM(B8:L8)</f>
        <v>48066.51999999999</v>
      </c>
      <c r="N8" s="1"/>
    </row>
    <row r="9" spans="1:14" x14ac:dyDescent="0.25">
      <c r="A9" s="12" t="s">
        <v>17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-8000</v>
      </c>
      <c r="J9" s="5"/>
      <c r="K9" s="5"/>
      <c r="L9" s="5"/>
      <c r="M9" s="16">
        <f>SUM(B9:L9)</f>
        <v>-8000</v>
      </c>
    </row>
    <row r="10" spans="1:14" x14ac:dyDescent="0.25">
      <c r="A10" s="17" t="s">
        <v>11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/>
      <c r="K10" s="5"/>
      <c r="L10" s="5">
        <v>0</v>
      </c>
      <c r="M10" s="16">
        <f>SUM(B10:L10)</f>
        <v>0</v>
      </c>
    </row>
    <row r="11" spans="1:14" x14ac:dyDescent="0.25">
      <c r="A11" s="17" t="s">
        <v>12</v>
      </c>
      <c r="B11" s="5">
        <f>M11*B5</f>
        <v>-5854.1556665340859</v>
      </c>
      <c r="C11" s="5">
        <f>M11*C5</f>
        <v>-1406.2582407604248</v>
      </c>
      <c r="D11" s="5">
        <f>M11*D5</f>
        <v>-1652.8399367693223</v>
      </c>
      <c r="E11" s="5">
        <f>M11*E5</f>
        <v>-1565.1038499816834</v>
      </c>
      <c r="F11" s="5">
        <f>M11*F5</f>
        <v>-1754.4857556235434</v>
      </c>
      <c r="G11" s="5">
        <f>M11*G5</f>
        <v>-912.3435263529484</v>
      </c>
      <c r="H11" s="5">
        <f>M11*H5</f>
        <v>-671.13370331163435</v>
      </c>
      <c r="I11" s="5">
        <f>M11*I5</f>
        <v>-783.62742379562121</v>
      </c>
      <c r="J11" s="5">
        <f>M11*J5</f>
        <v>0</v>
      </c>
      <c r="K11" s="5">
        <f>M11*K5</f>
        <v>0</v>
      </c>
      <c r="L11" s="5">
        <f>M11*L5</f>
        <v>-37.051923081354531</v>
      </c>
      <c r="M11" s="16">
        <v>-14637</v>
      </c>
    </row>
    <row r="12" spans="1:14" x14ac:dyDescent="0.25">
      <c r="A12" s="17" t="s">
        <v>15</v>
      </c>
      <c r="B12" s="5">
        <f>M12*B5</f>
        <v>356.36077740533381</v>
      </c>
      <c r="C12" s="5">
        <f>M12*C5</f>
        <v>85.603340337332682</v>
      </c>
      <c r="D12" s="5">
        <f>M12*D5</f>
        <v>100.61353990991775</v>
      </c>
      <c r="E12" s="5">
        <f>M12*E5</f>
        <v>95.272769716040173</v>
      </c>
      <c r="F12" s="5">
        <f>M12*F5</f>
        <v>106.80103902852888</v>
      </c>
      <c r="G12" s="5">
        <f>M12*G5</f>
        <v>55.537205846859131</v>
      </c>
      <c r="H12" s="5">
        <f>M12*H5</f>
        <v>40.854008994374958</v>
      </c>
      <c r="I12" s="5">
        <f>M12*I5</f>
        <v>47.701853836298319</v>
      </c>
      <c r="J12" s="5"/>
      <c r="K12" s="5"/>
      <c r="L12" s="5">
        <f>M12*L5</f>
        <v>2.2554665208367073</v>
      </c>
      <c r="M12" s="16">
        <v>891</v>
      </c>
    </row>
    <row r="13" spans="1:14" x14ac:dyDescent="0.25">
      <c r="A13" s="17" t="s">
        <v>13</v>
      </c>
      <c r="B13" s="5">
        <f>M13*B5</f>
        <v>22359.139057315129</v>
      </c>
      <c r="C13" s="5">
        <f>M13*C5</f>
        <v>5371.009133802746</v>
      </c>
      <c r="D13" s="5">
        <f>M13*D5</f>
        <v>6312.7938665814163</v>
      </c>
      <c r="E13" s="5">
        <f>M13*E5</f>
        <v>5977.6980002306509</v>
      </c>
      <c r="F13" s="5">
        <f>M13*F5</f>
        <v>6701.0160335026685</v>
      </c>
      <c r="G13" s="5">
        <f>M13*G5</f>
        <v>3484.5700961423263</v>
      </c>
      <c r="H13" s="5">
        <f>M13*H5</f>
        <v>2563.3024902598627</v>
      </c>
      <c r="I13" s="5">
        <f>M13*I5</f>
        <v>2992.9567192642212</v>
      </c>
      <c r="J13" s="5"/>
      <c r="K13" s="5"/>
      <c r="L13" s="5">
        <f>M13*L5</f>
        <v>141.51470300881627</v>
      </c>
      <c r="M13" s="16">
        <v>55904</v>
      </c>
      <c r="N13" s="7"/>
    </row>
    <row r="14" spans="1:14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3">
        <f>SUM(M7:M13)</f>
        <v>1243774.5220799984</v>
      </c>
    </row>
    <row r="15" spans="1:14" x14ac:dyDescent="0.25">
      <c r="A15" s="12" t="s">
        <v>18</v>
      </c>
      <c r="B15" s="6">
        <f>SUM(B7:B14)</f>
        <v>496430.21172729449</v>
      </c>
      <c r="C15" s="6">
        <f>SUM(C7:C14)</f>
        <v>119846.94230164986</v>
      </c>
      <c r="D15" s="6">
        <f>SUM(D7:D14)</f>
        <v>142425.08599089479</v>
      </c>
      <c r="E15" s="6">
        <f>SUM(E7:E14)</f>
        <v>133209.98326526966</v>
      </c>
      <c r="F15" s="6">
        <f>SUM(F7:F14)</f>
        <v>150484.1681335044</v>
      </c>
      <c r="G15" s="6">
        <f>SUM(G7:G14)</f>
        <v>78528.628165556787</v>
      </c>
      <c r="H15" s="6">
        <f>SUM(H7:H14)</f>
        <v>55192.253039956318</v>
      </c>
      <c r="I15" s="6">
        <f>SUM(I7:I14)</f>
        <v>56443.437797511739</v>
      </c>
      <c r="J15" s="6">
        <f>SUM(J7:J14)</f>
        <v>4083.38</v>
      </c>
      <c r="K15" s="6">
        <f>SUM(K7:K14)</f>
        <v>4083.38</v>
      </c>
      <c r="L15" s="6">
        <f>SUM(L7:L14)</f>
        <v>3047.0517338533232</v>
      </c>
      <c r="M15" s="13">
        <f>SUM(B15:L15)</f>
        <v>1243774.5221554912</v>
      </c>
    </row>
    <row r="16" spans="1:14" x14ac:dyDescent="0.25">
      <c r="A16" s="12" t="s">
        <v>19</v>
      </c>
      <c r="B16" s="4">
        <f>B15/$M$15</f>
        <v>0.39913199931686089</v>
      </c>
      <c r="C16" s="4">
        <f>C15/$M$15</f>
        <v>9.635745078131383E-2</v>
      </c>
      <c r="D16" s="4">
        <f>D15/$M$15</f>
        <v>0.11451037423090858</v>
      </c>
      <c r="E16" s="4">
        <f>E15/$M$15</f>
        <v>0.10710139248906109</v>
      </c>
      <c r="F16" s="4">
        <f>F15/$M$15</f>
        <v>0.120989910512648</v>
      </c>
      <c r="G16" s="4">
        <f>G15/$M$15</f>
        <v>6.3137350674674367E-2</v>
      </c>
      <c r="H16" s="4">
        <f>H15/$M$15</f>
        <v>4.4374805928896838E-2</v>
      </c>
      <c r="I16" s="4">
        <f>I15/$M$15</f>
        <v>4.5380763789640829E-2</v>
      </c>
      <c r="J16" s="4">
        <f t="shared" ref="J16:K16" si="1">J15/$M$15</f>
        <v>3.2830548682758064E-3</v>
      </c>
      <c r="K16" s="4">
        <f t="shared" si="1"/>
        <v>3.2830548682758064E-3</v>
      </c>
      <c r="L16" s="4">
        <f>L15/$M$15</f>
        <v>2.4498425394441341E-3</v>
      </c>
      <c r="M16" s="14">
        <f>SUM(B16:L16)</f>
        <v>1.0000000000000002</v>
      </c>
    </row>
    <row r="17" spans="1:14" ht="15.75" thickBot="1" x14ac:dyDescent="0.3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1:14" x14ac:dyDescent="0.25">
      <c r="M18" s="7">
        <f>M14-1066.52</f>
        <v>1242708.0020799984</v>
      </c>
    </row>
    <row r="19" spans="1:14" x14ac:dyDescent="0.25">
      <c r="N19" s="7"/>
    </row>
  </sheetData>
  <pageMargins left="0.25" right="0.25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UTM-Systems - Admin., Development and Research S.L.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Lunnon</dc:creator>
  <cp:lastModifiedBy>Stacy</cp:lastModifiedBy>
  <cp:lastPrinted>2017-01-10T09:05:58Z</cp:lastPrinted>
  <dcterms:created xsi:type="dcterms:W3CDTF">2015-02-05T09:35:03Z</dcterms:created>
  <dcterms:modified xsi:type="dcterms:W3CDTF">2017-07-18T13:28:19Z</dcterms:modified>
</cp:coreProperties>
</file>