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U\Universal Group Executive Pension Fund\New folder\Annual Tax Returns\"/>
    </mc:Choice>
  </mc:AlternateContent>
  <bookViews>
    <workbookView xWindow="120" yWindow="75" windowWidth="19020" windowHeight="12405" activeTab="2"/>
  </bookViews>
  <sheets>
    <sheet name="Data Capture" sheetId="3" r:id="rId1"/>
    <sheet name="Valuation" sheetId="1" r:id="rId2"/>
    <sheet name="Fund Split" sheetId="5" r:id="rId3"/>
  </sheets>
  <definedNames>
    <definedName name="_xlnm.Print_Area" localSheetId="2">'Fund Split'!$A$17:$M$32</definedName>
  </definedNames>
  <calcPr calcId="152511"/>
</workbook>
</file>

<file path=xl/calcChain.xml><?xml version="1.0" encoding="utf-8"?>
<calcChain xmlns="http://schemas.openxmlformats.org/spreadsheetml/2006/main">
  <c r="I15" i="1" l="1"/>
  <c r="D15" i="1"/>
  <c r="D16" i="1"/>
  <c r="I16" i="1"/>
  <c r="D17" i="1"/>
  <c r="I17" i="1"/>
  <c r="B17" i="1"/>
  <c r="B16" i="1"/>
  <c r="B15" i="1"/>
  <c r="L30" i="5" l="1"/>
  <c r="I30" i="5"/>
  <c r="C30" i="5"/>
  <c r="D30" i="5"/>
  <c r="E30" i="5"/>
  <c r="F30" i="5"/>
  <c r="G30" i="5"/>
  <c r="J30" i="5"/>
  <c r="K30" i="5"/>
  <c r="B30" i="5"/>
  <c r="L28" i="5"/>
  <c r="L27" i="5"/>
  <c r="K28" i="5"/>
  <c r="K27" i="5"/>
  <c r="J28" i="5"/>
  <c r="J27" i="5"/>
  <c r="I28" i="5"/>
  <c r="I27" i="5"/>
  <c r="H28" i="5"/>
  <c r="H27" i="5"/>
  <c r="G28" i="5"/>
  <c r="G27" i="5"/>
  <c r="F28" i="5"/>
  <c r="F27" i="5"/>
  <c r="E28" i="5"/>
  <c r="E27" i="5"/>
  <c r="D28" i="5"/>
  <c r="D27" i="5"/>
  <c r="C28" i="5"/>
  <c r="C27" i="5"/>
  <c r="B28" i="5"/>
  <c r="B27" i="5"/>
  <c r="L26" i="5"/>
  <c r="K26" i="5"/>
  <c r="J26" i="5"/>
  <c r="I26" i="5"/>
  <c r="H26" i="5"/>
  <c r="G26" i="5"/>
  <c r="F26" i="5"/>
  <c r="E26" i="5"/>
  <c r="D26" i="5"/>
  <c r="C26" i="5"/>
  <c r="B26" i="5"/>
  <c r="M24" i="5"/>
  <c r="M29" i="5" s="1"/>
  <c r="M25" i="5"/>
  <c r="M23" i="5"/>
  <c r="M22" i="5"/>
  <c r="M21" i="5"/>
  <c r="M19" i="5"/>
  <c r="M18" i="5"/>
  <c r="L29" i="5" l="1"/>
  <c r="M30" i="5" l="1"/>
  <c r="H31" i="5" l="1"/>
  <c r="K31" i="5"/>
  <c r="I31" i="5"/>
  <c r="L31" i="5"/>
  <c r="J31" i="5"/>
  <c r="E31" i="5"/>
  <c r="B31" i="5"/>
  <c r="D31" i="5"/>
  <c r="C31" i="5"/>
  <c r="F31" i="5"/>
  <c r="G31" i="5"/>
  <c r="M31" i="5" l="1"/>
  <c r="G15" i="3"/>
  <c r="C27" i="3" l="1"/>
  <c r="D18" i="1" l="1"/>
  <c r="I18" i="1"/>
  <c r="B18" i="1" l="1"/>
  <c r="B30" i="3" s="1"/>
  <c r="B19" i="3" l="1"/>
  <c r="B27" i="3" l="1"/>
</calcChain>
</file>

<file path=xl/sharedStrings.xml><?xml version="1.0" encoding="utf-8"?>
<sst xmlns="http://schemas.openxmlformats.org/spreadsheetml/2006/main" count="132" uniqueCount="103">
  <si>
    <t>Scheme Name</t>
  </si>
  <si>
    <t>PSTR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</si>
  <si>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</si>
  <si>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</si>
  <si>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</si>
  <si>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</si>
  <si>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</si>
  <si>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</si>
  <si>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</si>
  <si>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</si>
  <si>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</si>
  <si>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</si>
  <si>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</si>
  <si>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</si>
  <si>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</si>
  <si>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</si>
  <si>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</si>
  <si>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</si>
  <si>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Other?</t>
  </si>
  <si>
    <t>Scheme Value</t>
  </si>
  <si>
    <t>Members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</si>
  <si>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</si>
  <si>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</si>
  <si>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</si>
  <si>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</si>
  <si>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</si>
  <si>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</si>
  <si>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</si>
  <si>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</si>
  <si>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</si>
  <si>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</si>
  <si>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</si>
  <si>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</si>
  <si>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</si>
  <si>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</si>
  <si>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</si>
  <si>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Totals</t>
  </si>
  <si>
    <t>Cash total</t>
  </si>
  <si>
    <t>Connected total</t>
  </si>
  <si>
    <t>UnConnected total</t>
  </si>
  <si>
    <t>May</t>
  </si>
  <si>
    <t xml:space="preserve">July </t>
  </si>
  <si>
    <t>RETURN YEAR ENDING:</t>
  </si>
  <si>
    <t>Asset</t>
  </si>
  <si>
    <t>Valuation</t>
  </si>
  <si>
    <t>Date of valuation</t>
  </si>
  <si>
    <t>Valuation previous return</t>
  </si>
  <si>
    <t>Date acquired</t>
  </si>
  <si>
    <t>Date disposed of</t>
  </si>
  <si>
    <t>PP FEES</t>
  </si>
  <si>
    <t>TOTAL FUND</t>
  </si>
  <si>
    <t>Address</t>
  </si>
  <si>
    <t>9 active members</t>
  </si>
  <si>
    <t>11 members in total - 2 awaiting transfers</t>
  </si>
  <si>
    <t>A0098529</t>
  </si>
  <si>
    <t>Mr David Coates</t>
  </si>
  <si>
    <t>4 Croft Close</t>
  </si>
  <si>
    <t>Merton Bicester</t>
  </si>
  <si>
    <t>Oxon OX25 2NQ</t>
  </si>
  <si>
    <t>Universal Group Executive Pension Fund</t>
  </si>
  <si>
    <t>M HOLLAND</t>
  </si>
  <si>
    <t>S BEST</t>
  </si>
  <si>
    <t>D COATES</t>
  </si>
  <si>
    <t>G GERRED</t>
  </si>
  <si>
    <t>P HOLLAND</t>
  </si>
  <si>
    <t>S HOLLAND</t>
  </si>
  <si>
    <t>J WITTE</t>
  </si>
  <si>
    <t>A BEDFORD (retired)</t>
  </si>
  <si>
    <t>KIM LOMBARD</t>
  </si>
  <si>
    <t>MELISSA HOLLAND</t>
  </si>
  <si>
    <t>UNALLOCATED</t>
  </si>
  <si>
    <t>FUND SPLIT 31 MARCH 2016</t>
  </si>
  <si>
    <t>OUR % CALCULATIONS</t>
  </si>
  <si>
    <t>CONTRIBUTIONS 2016-2017</t>
  </si>
  <si>
    <t>PENSION PAYMENTS 2016-2017</t>
  </si>
  <si>
    <t xml:space="preserve">TRANSFER OUT </t>
  </si>
  <si>
    <t>FEES</t>
  </si>
  <si>
    <t>CHANGE IN MARKET VALUE</t>
  </si>
  <si>
    <t>NET RENTAL INCOME</t>
  </si>
  <si>
    <t>FUND SPLIT 31 MARCH 2017</t>
  </si>
  <si>
    <t>% FUND SPLIT 31 MARCH 2017</t>
  </si>
  <si>
    <t>CONTRIBUTIONS 2017-2018</t>
  </si>
  <si>
    <t>PENSION PAYMENTS 2017-2018</t>
  </si>
  <si>
    <t>TRANSFERS IN</t>
  </si>
  <si>
    <t xml:space="preserve">TRANSFERS OUT </t>
  </si>
  <si>
    <t>FUND SPLIT 31 MARCH 2018</t>
  </si>
  <si>
    <t>% FUND SPLIT 31 MARCH 2018</t>
  </si>
  <si>
    <t>INVESTMENT INCOME</t>
  </si>
  <si>
    <t>J WITTE (LEAVER)</t>
  </si>
  <si>
    <t>RE-ALLOCATED RIGHTS</t>
  </si>
  <si>
    <t>BANK BALANCE</t>
  </si>
  <si>
    <t>DEBTORS</t>
  </si>
  <si>
    <t>LIABILITIES</t>
  </si>
  <si>
    <t>MANAGED FUNDS</t>
  </si>
  <si>
    <t>PARK HOUSE, HIGH WYCOMBE - CONNECTED</t>
  </si>
  <si>
    <t>UNIT 13 REGENTS TRADE PARK, GOSPORT - CONNECTED</t>
  </si>
  <si>
    <t>1/3 ST JAMES ROAD, FORFAR - UN-CONNECTED</t>
  </si>
  <si>
    <t>included above</t>
  </si>
  <si>
    <t>total rental income for year ending 31 March 2018</t>
  </si>
  <si>
    <t>Melissa Holland</t>
  </si>
  <si>
    <t>Kim Lombard</t>
  </si>
  <si>
    <t>Accounts shows:</t>
  </si>
  <si>
    <t>Date of Birth: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</si>
</sst>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&quot;£&quot;#,##0.00"/>
    <numFmt numFmtId="165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0" xfId="0" applyFont="1"/>
    <xf numFmtId="14" fontId="0" fillId="0" borderId="1" xfId="0" applyNumberFormat="1" applyBorder="1" applyAlignment="1">
      <alignment horizontal="left"/>
    </xf>
    <xf numFmtId="0" fontId="2" fillId="0" borderId="0" xfId="0" applyFont="1"/>
    <xf numFmtId="164" fontId="0" fillId="0" borderId="0" xfId="0" applyNumberFormat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165" fontId="0" fillId="0" borderId="0" xfId="0" applyNumberFormat="1"/>
    <xf numFmtId="165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14" fontId="3" fillId="0" borderId="0" xfId="0" applyNumberFormat="1" applyFont="1" applyFill="1" applyBorder="1"/>
    <xf numFmtId="14" fontId="3" fillId="0" borderId="0" xfId="0" applyNumberFormat="1" applyFont="1" applyBorder="1"/>
    <xf numFmtId="165" fontId="1" fillId="0" borderId="0" xfId="0" applyNumberFormat="1" applyFont="1"/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44" fontId="1" fillId="0" borderId="0" xfId="1" applyFont="1"/>
    <xf numFmtId="44" fontId="0" fillId="0" borderId="3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164" fontId="0" fillId="0" borderId="15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NumberFormat="1" applyFont="1"/>
    <xf numFmtId="14" fontId="1" fillId="0" borderId="0" xfId="0" applyNumberFormat="1" applyFont="1" applyAlignment="1">
      <alignment horizontal="left"/>
    </xf>
    <xf numFmtId="44" fontId="0" fillId="0" borderId="0" xfId="1" applyFont="1"/>
    <xf numFmtId="164" fontId="0" fillId="0" borderId="0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16" xfId="0" applyFont="1" applyBorder="1"/>
    <xf numFmtId="0" fontId="6" fillId="0" borderId="17" xfId="0" applyFont="1" applyBorder="1"/>
    <xf numFmtId="0" fontId="1" fillId="0" borderId="17" xfId="0" applyFont="1" applyBorder="1"/>
    <xf numFmtId="0" fontId="1" fillId="0" borderId="18" xfId="0" applyFont="1" applyBorder="1"/>
    <xf numFmtId="0" fontId="0" fillId="0" borderId="19" xfId="0" applyBorder="1"/>
    <xf numFmtId="165" fontId="0" fillId="0" borderId="20" xfId="1" applyNumberFormat="1" applyFont="1" applyBorder="1"/>
    <xf numFmtId="165" fontId="0" fillId="0" borderId="21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0" fillId="0" borderId="20" xfId="0" applyBorder="1"/>
    <xf numFmtId="0" fontId="0" fillId="0" borderId="21" xfId="0" applyBorder="1"/>
    <xf numFmtId="44" fontId="0" fillId="0" borderId="20" xfId="0" applyNumberFormat="1" applyBorder="1"/>
    <xf numFmtId="44" fontId="0" fillId="0" borderId="21" xfId="0" applyNumberFormat="1" applyBorder="1"/>
    <xf numFmtId="0" fontId="0" fillId="0" borderId="19" xfId="0" applyFill="1" applyBorder="1"/>
    <xf numFmtId="165" fontId="0" fillId="0" borderId="20" xfId="0" applyNumberForma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44" fontId="0" fillId="0" borderId="0" xfId="0" applyNumberFormat="1"/>
    <xf numFmtId="0" fontId="5" fillId="0" borderId="17" xfId="0" applyFont="1" applyBorder="1"/>
    <xf numFmtId="9" fontId="0" fillId="0" borderId="20" xfId="2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44" fontId="3" fillId="0" borderId="3" xfId="1" applyFont="1" applyBorder="1" applyAlignment="1">
      <alignment horizontal="center"/>
    </xf>
    <xf numFmtId="14" fontId="0" fillId="0" borderId="23" xfId="0" applyNumberForma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workbookViewId="0">
      <selection activeCell="C5" sqref="C5"/>
    </sheetView>
  </sheetViews>
  <sheetFormatPr defaultRowHeight="15" x14ac:dyDescent="0.25"/>
  <cols>
    <col min="1" max="1" width="35.140625" customWidth="1"/>
    <col min="2" max="2" width="24.85546875" bestFit="1" customWidth="1"/>
    <col min="3" max="5" width="22.85546875" customWidth="1"/>
    <col min="6" max="6" width="13" customWidth="1"/>
    <col min="7" max="7" width="11.5703125" bestFit="1" customWidth="1"/>
    <col min="8" max="8" width="12.7109375" bestFit="1" customWidth="1"/>
    <col min="9" max="9" width="16.140625" customWidth="1"/>
    <col min="10" max="10" width="14.28515625" customWidth="1"/>
    <col min="11" max="11" width="8.5703125" customWidth="1"/>
    <col min="12" max="12" width="9.140625" customWidth="1"/>
    <col min="13" max="13" width="12.42578125" customWidth="1"/>
  </cols>
  <sheetData>
    <row r="2" spans="1:14" ht="23.25" x14ac:dyDescent="0.35">
      <c r="A2" s="13" t="s">
        <v>42</v>
      </c>
      <c r="B2" s="39">
        <v>43190</v>
      </c>
      <c r="F2" s="45"/>
      <c r="G2" s="46" t="s">
        <v>49</v>
      </c>
      <c r="H2" s="46"/>
      <c r="I2" s="26"/>
      <c r="J2" s="26"/>
      <c r="K2" s="26"/>
      <c r="L2" s="26"/>
      <c r="M2" s="26"/>
      <c r="N2" s="26"/>
    </row>
    <row r="3" spans="1:14" x14ac:dyDescent="0.25">
      <c r="A3" s="11" t="s">
        <v>2</v>
      </c>
      <c r="B3" s="18" t="s">
        <v>54</v>
      </c>
      <c r="F3" t="s">
        <v>25</v>
      </c>
      <c r="G3" s="16"/>
      <c r="H3" s="16"/>
      <c r="I3" s="16"/>
      <c r="J3" s="16"/>
      <c r="K3" s="16"/>
      <c r="L3" s="16"/>
      <c r="M3" s="22"/>
    </row>
    <row r="4" spans="1:14" x14ac:dyDescent="0.25">
      <c r="A4" s="11" t="s">
        <v>3</v>
      </c>
      <c r="B4" s="18" t="s">
        <v>55</v>
      </c>
      <c r="F4" t="s">
        <v>26</v>
      </c>
      <c r="G4" s="16"/>
      <c r="H4" s="16"/>
      <c r="I4" s="16"/>
      <c r="J4" s="16"/>
      <c r="K4" s="16"/>
      <c r="L4" s="16"/>
      <c r="M4" s="24"/>
    </row>
    <row r="5" spans="1:14" x14ac:dyDescent="0.25">
      <c r="A5" s="11" t="s">
        <v>51</v>
      </c>
      <c r="B5" s="18" t="s">
        <v>56</v>
      </c>
      <c r="F5" t="s">
        <v>27</v>
      </c>
      <c r="G5" s="16"/>
      <c r="H5" s="16"/>
      <c r="I5" s="16"/>
      <c r="J5" s="16"/>
      <c r="K5" s="16"/>
      <c r="L5" s="16"/>
      <c r="M5" s="24"/>
    </row>
    <row r="6" spans="1:14" x14ac:dyDescent="0.25">
      <c r="A6" s="11" t="s">
        <v>51</v>
      </c>
      <c r="B6" s="18" t="s">
        <v>57</v>
      </c>
      <c r="F6" t="s">
        <v>28</v>
      </c>
      <c r="H6" s="16"/>
      <c r="I6" s="16"/>
      <c r="J6" s="16"/>
      <c r="K6" s="16"/>
      <c r="L6" s="16"/>
      <c r="M6" s="24"/>
    </row>
    <row r="7" spans="1:14" x14ac:dyDescent="0.25">
      <c r="A7" s="11" t="s">
        <v>51</v>
      </c>
      <c r="B7" s="19" t="s">
        <v>58</v>
      </c>
      <c r="F7" t="s">
        <v>29</v>
      </c>
      <c r="G7" s="16"/>
      <c r="H7" s="16"/>
      <c r="I7" s="16"/>
      <c r="J7" s="16"/>
      <c r="K7" s="16"/>
      <c r="L7" s="16"/>
      <c r="M7" s="24"/>
    </row>
    <row r="8" spans="1:14" x14ac:dyDescent="0.25">
      <c r="A8" s="41" t="s">
        <v>0</v>
      </c>
      <c r="B8" s="74" t="s">
        <v>59</v>
      </c>
      <c r="F8" t="s">
        <v>30</v>
      </c>
      <c r="G8" s="16"/>
      <c r="H8" s="16"/>
      <c r="I8" s="16"/>
      <c r="J8" s="16"/>
      <c r="K8" s="16"/>
      <c r="L8" s="16"/>
      <c r="M8" s="22"/>
    </row>
    <row r="9" spans="1:14" x14ac:dyDescent="0.25">
      <c r="A9" s="41" t="s">
        <v>1</v>
      </c>
      <c r="B9" s="18"/>
      <c r="F9" t="s">
        <v>31</v>
      </c>
      <c r="G9" s="16"/>
      <c r="H9" s="16"/>
      <c r="I9" s="16"/>
      <c r="J9" s="16"/>
      <c r="K9" s="16"/>
      <c r="L9" s="16"/>
      <c r="M9" s="22"/>
    </row>
    <row r="10" spans="1:14" x14ac:dyDescent="0.25">
      <c r="A10" s="41" t="s">
        <v>20</v>
      </c>
      <c r="B10" s="19" t="s">
        <v>52</v>
      </c>
      <c r="C10" s="11" t="s">
        <v>53</v>
      </c>
      <c r="D10" s="11"/>
      <c r="E10" s="11"/>
      <c r="F10" t="s">
        <v>32</v>
      </c>
      <c r="G10" s="16"/>
      <c r="H10" s="16"/>
      <c r="I10" s="16"/>
      <c r="J10" s="17"/>
      <c r="K10" s="16"/>
      <c r="L10" s="17"/>
      <c r="M10" s="23"/>
    </row>
    <row r="11" spans="1:14" x14ac:dyDescent="0.25">
      <c r="A11" s="41"/>
      <c r="B11" s="19"/>
      <c r="C11" s="47"/>
      <c r="D11" s="47"/>
      <c r="E11" s="47"/>
      <c r="F11" t="s">
        <v>33</v>
      </c>
      <c r="G11" s="16"/>
      <c r="H11" s="16"/>
      <c r="I11" s="16"/>
      <c r="J11" s="17"/>
      <c r="K11" s="16"/>
      <c r="L11" s="17"/>
      <c r="M11" s="23"/>
    </row>
    <row r="12" spans="1:14" x14ac:dyDescent="0.25">
      <c r="A12" s="41" t="s">
        <v>4</v>
      </c>
      <c r="B12" s="20"/>
      <c r="C12" s="48" t="s">
        <v>101</v>
      </c>
      <c r="D12" s="48"/>
      <c r="E12" s="48"/>
      <c r="F12" t="s">
        <v>34</v>
      </c>
      <c r="G12" s="16"/>
      <c r="H12" s="16"/>
      <c r="I12" s="16"/>
      <c r="J12" s="17"/>
      <c r="K12" s="16"/>
      <c r="L12" s="17"/>
      <c r="M12" s="22"/>
    </row>
    <row r="13" spans="1:14" x14ac:dyDescent="0.25">
      <c r="A13" s="42" t="s">
        <v>5</v>
      </c>
      <c r="B13" s="14">
        <v>34450</v>
      </c>
      <c r="C13" s="14">
        <v>26950</v>
      </c>
      <c r="D13" s="47"/>
      <c r="E13" s="47"/>
      <c r="F13" t="s">
        <v>35</v>
      </c>
      <c r="G13" s="16"/>
      <c r="H13" s="16"/>
      <c r="I13" s="16"/>
      <c r="J13" s="17"/>
      <c r="K13" s="16"/>
      <c r="L13" s="17"/>
      <c r="M13" s="21"/>
    </row>
    <row r="14" spans="1:14" x14ac:dyDescent="0.25">
      <c r="A14" s="42" t="s">
        <v>6</v>
      </c>
      <c r="B14" s="14">
        <v>19450</v>
      </c>
      <c r="C14" s="14">
        <v>26950</v>
      </c>
      <c r="F14" t="s">
        <v>24</v>
      </c>
      <c r="G14" s="16"/>
      <c r="H14" s="16"/>
      <c r="I14" s="16"/>
      <c r="J14" s="17"/>
      <c r="K14" s="16"/>
      <c r="L14" s="17"/>
      <c r="M14" s="21"/>
    </row>
    <row r="15" spans="1:14" x14ac:dyDescent="0.25">
      <c r="A15" s="42" t="s">
        <v>7</v>
      </c>
      <c r="B15" s="14">
        <v>0</v>
      </c>
      <c r="C15" s="14">
        <v>0</v>
      </c>
      <c r="G15" s="25">
        <f>SUM(G3:G14)</f>
        <v>0</v>
      </c>
      <c r="H15" s="16"/>
      <c r="I15" s="16"/>
      <c r="J15" s="17"/>
      <c r="K15" s="16"/>
      <c r="L15" s="17"/>
      <c r="M15" s="21"/>
    </row>
    <row r="16" spans="1:14" x14ac:dyDescent="0.25">
      <c r="A16" s="42" t="s">
        <v>8</v>
      </c>
      <c r="B16" s="14">
        <v>0</v>
      </c>
      <c r="C16" s="14">
        <v>0</v>
      </c>
      <c r="D16" s="21">
        <v>42970</v>
      </c>
      <c r="G16" s="16"/>
      <c r="H16" s="16"/>
      <c r="I16" s="16"/>
      <c r="J16" s="17"/>
      <c r="K16" s="16"/>
      <c r="L16" s="17"/>
      <c r="M16" s="21"/>
    </row>
    <row r="17" spans="1:13" x14ac:dyDescent="0.25">
      <c r="A17" s="42" t="s">
        <v>9</v>
      </c>
      <c r="B17" s="14">
        <v>77544</v>
      </c>
      <c r="C17" s="14">
        <v>0</v>
      </c>
      <c r="D17" s="14">
        <v>39337.870000000003</v>
      </c>
      <c r="E17" s="14">
        <v>38206.17</v>
      </c>
      <c r="H17" s="16"/>
      <c r="I17" s="16"/>
      <c r="J17" s="17"/>
      <c r="K17" s="16"/>
      <c r="L17" s="17"/>
      <c r="M17" s="21"/>
    </row>
    <row r="18" spans="1:13" x14ac:dyDescent="0.25">
      <c r="A18" s="42" t="s">
        <v>10</v>
      </c>
      <c r="B18" s="14">
        <v>0</v>
      </c>
      <c r="C18" s="14"/>
      <c r="D18" s="14" t="s">
        <v>99</v>
      </c>
      <c r="E18" s="14" t="s">
        <v>100</v>
      </c>
      <c r="H18" s="16"/>
      <c r="I18" s="16"/>
      <c r="J18" s="17"/>
      <c r="K18" s="16"/>
      <c r="L18" s="17"/>
      <c r="M18" s="21"/>
    </row>
    <row r="19" spans="1:13" x14ac:dyDescent="0.25">
      <c r="A19" s="42" t="s">
        <v>11</v>
      </c>
      <c r="B19" s="14">
        <f>H19</f>
        <v>0</v>
      </c>
      <c r="C19" s="14"/>
      <c r="D19" s="14"/>
      <c r="E19" s="14"/>
      <c r="H19" s="25"/>
      <c r="I19" s="25"/>
      <c r="J19" s="25"/>
      <c r="K19" s="25"/>
      <c r="L19" s="25"/>
      <c r="M19" s="25"/>
    </row>
    <row r="20" spans="1:13" x14ac:dyDescent="0.25">
      <c r="A20" s="41" t="s">
        <v>12</v>
      </c>
      <c r="B20" s="14"/>
      <c r="C20" s="14"/>
      <c r="E20" s="14"/>
    </row>
    <row r="21" spans="1:13" x14ac:dyDescent="0.25">
      <c r="A21" s="42" t="s">
        <v>13</v>
      </c>
      <c r="B21" s="14">
        <v>56296</v>
      </c>
      <c r="C21" s="14">
        <v>0</v>
      </c>
      <c r="D21" s="14"/>
      <c r="E21" s="14"/>
    </row>
    <row r="22" spans="1:13" x14ac:dyDescent="0.25">
      <c r="A22" s="42" t="s">
        <v>14</v>
      </c>
      <c r="B22" s="14">
        <v>0</v>
      </c>
      <c r="C22" s="14">
        <v>0</v>
      </c>
      <c r="D22" s="14"/>
      <c r="E22" s="14"/>
    </row>
    <row r="23" spans="1:13" x14ac:dyDescent="0.25">
      <c r="A23" s="42" t="s">
        <v>15</v>
      </c>
      <c r="B23" s="14">
        <v>0</v>
      </c>
      <c r="C23" s="14">
        <v>0</v>
      </c>
      <c r="D23" s="14"/>
      <c r="E23" s="14"/>
      <c r="G23" s="11"/>
      <c r="H23" s="11"/>
      <c r="I23" s="11"/>
    </row>
    <row r="24" spans="1:13" x14ac:dyDescent="0.25">
      <c r="A24" s="42" t="s">
        <v>16</v>
      </c>
      <c r="B24" s="14">
        <v>0</v>
      </c>
      <c r="C24" s="14">
        <v>0</v>
      </c>
      <c r="D24" s="14"/>
      <c r="E24" s="14"/>
      <c r="G24" s="16"/>
      <c r="H24" s="16"/>
      <c r="I24" s="16"/>
    </row>
    <row r="25" spans="1:13" x14ac:dyDescent="0.25">
      <c r="A25" s="42" t="s">
        <v>17</v>
      </c>
      <c r="B25" s="14">
        <v>0</v>
      </c>
      <c r="C25" s="14"/>
      <c r="D25" s="14"/>
      <c r="E25" s="14"/>
      <c r="G25" s="16"/>
      <c r="H25" s="16"/>
      <c r="I25" s="16"/>
    </row>
    <row r="26" spans="1:13" ht="15.75" thickBot="1" x14ac:dyDescent="0.3">
      <c r="A26" s="42" t="s">
        <v>18</v>
      </c>
      <c r="B26" s="40">
        <v>1696</v>
      </c>
      <c r="C26" s="15"/>
      <c r="D26" s="14"/>
      <c r="E26" s="14"/>
      <c r="G26" s="16"/>
      <c r="H26" s="16"/>
      <c r="I26" s="16"/>
    </row>
    <row r="27" spans="1:13" ht="15.75" thickTop="1" x14ac:dyDescent="0.25">
      <c r="B27" s="14">
        <f>SUM(B13:B26)</f>
        <v>189436</v>
      </c>
      <c r="C27" s="14">
        <f t="shared" ref="C27" si="0">SUM(C13:C26)</f>
        <v>53900</v>
      </c>
      <c r="D27" s="14"/>
      <c r="E27" s="14"/>
      <c r="G27" s="16"/>
      <c r="H27" s="16"/>
      <c r="I27" s="16"/>
    </row>
    <row r="28" spans="1:13" x14ac:dyDescent="0.25">
      <c r="B28" s="14"/>
      <c r="C28" s="6"/>
      <c r="D28" s="14"/>
      <c r="E28" s="14"/>
      <c r="G28" s="16"/>
      <c r="H28" s="16"/>
      <c r="I28" s="16"/>
    </row>
    <row r="29" spans="1:13" x14ac:dyDescent="0.25">
      <c r="D29" s="14"/>
      <c r="E29" s="14"/>
      <c r="G29" s="16"/>
      <c r="H29" s="16"/>
      <c r="I29" s="16"/>
    </row>
    <row r="30" spans="1:13" x14ac:dyDescent="0.25">
      <c r="A30" t="s">
        <v>19</v>
      </c>
      <c r="B30" s="43">
        <f>Valuation!B18</f>
        <v>1365333</v>
      </c>
      <c r="C30" s="44"/>
      <c r="D30" s="50"/>
      <c r="E30" s="50"/>
      <c r="G30" s="16"/>
      <c r="H30" s="16"/>
      <c r="I30" s="16"/>
    </row>
    <row r="31" spans="1:13" x14ac:dyDescent="0.25">
      <c r="D31" s="14"/>
      <c r="E31" s="14"/>
      <c r="G31" s="16"/>
      <c r="H31" s="16"/>
      <c r="I31" s="16"/>
    </row>
    <row r="32" spans="1:13" x14ac:dyDescent="0.25">
      <c r="D32" s="6"/>
      <c r="E32" s="6"/>
      <c r="G32" s="16"/>
      <c r="H32" s="16"/>
      <c r="I32" s="16"/>
    </row>
    <row r="33" spans="3:12" x14ac:dyDescent="0.25">
      <c r="G33" s="16"/>
      <c r="H33" s="16"/>
      <c r="I33" s="16"/>
    </row>
    <row r="34" spans="3:12" x14ac:dyDescent="0.25">
      <c r="D34" s="44"/>
      <c r="E34" s="44"/>
      <c r="G34" s="16"/>
      <c r="H34" s="16"/>
      <c r="I34" s="16"/>
    </row>
    <row r="35" spans="3:12" x14ac:dyDescent="0.25">
      <c r="C35" s="42"/>
      <c r="D35" s="42"/>
      <c r="E35" s="42"/>
      <c r="G35" s="16"/>
      <c r="H35" s="16"/>
      <c r="I35" s="34"/>
    </row>
    <row r="36" spans="3:12" x14ac:dyDescent="0.25">
      <c r="F36" s="11"/>
      <c r="G36" s="34"/>
      <c r="H36" s="34"/>
      <c r="I36" s="25"/>
      <c r="J36" s="11"/>
      <c r="K36" s="11"/>
      <c r="L36" s="11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A24" sqref="A24"/>
    </sheetView>
  </sheetViews>
  <sheetFormatPr defaultRowHeight="15" x14ac:dyDescent="0.25"/>
  <cols>
    <col min="1" max="1" width="52.28515625" customWidth="1"/>
    <col min="2" max="2" width="13.140625" customWidth="1"/>
    <col min="3" max="3" width="16.28515625" bestFit="1" customWidth="1"/>
    <col min="4" max="4" width="23.85546875" style="6" customWidth="1"/>
    <col min="5" max="5" width="12.5703125" bestFit="1" customWidth="1"/>
    <col min="6" max="6" width="13.42578125" bestFit="1" customWidth="1"/>
    <col min="7" max="7" width="9" bestFit="1" customWidth="1"/>
    <col min="8" max="8" width="16" bestFit="1" customWidth="1"/>
    <col min="9" max="9" width="16.140625" bestFit="1" customWidth="1"/>
    <col min="10" max="12" width="10.5703125" bestFit="1" customWidth="1"/>
    <col min="14" max="15" width="10.5703125" bestFit="1" customWidth="1"/>
    <col min="17" max="17" width="10.42578125" bestFit="1" customWidth="1"/>
    <col min="18" max="18" width="10.5703125" bestFit="1" customWidth="1"/>
    <col min="19" max="19" width="9.28515625" bestFit="1" customWidth="1"/>
    <col min="20" max="20" width="10.5703125" bestFit="1" customWidth="1"/>
    <col min="21" max="21" width="9.28515625" bestFit="1" customWidth="1"/>
  </cols>
  <sheetData>
    <row r="1" spans="1:21" ht="15.75" thickBot="1" x14ac:dyDescent="0.3">
      <c r="A1" s="2" t="s">
        <v>43</v>
      </c>
      <c r="B1" s="3" t="s">
        <v>44</v>
      </c>
      <c r="C1" s="3" t="s">
        <v>45</v>
      </c>
      <c r="D1" s="3" t="s">
        <v>46</v>
      </c>
      <c r="E1" s="3" t="s">
        <v>22</v>
      </c>
      <c r="F1" s="3" t="s">
        <v>47</v>
      </c>
      <c r="G1" s="3" t="s">
        <v>23</v>
      </c>
      <c r="H1" s="3" t="s">
        <v>48</v>
      </c>
      <c r="I1" s="3" t="s">
        <v>21</v>
      </c>
      <c r="J1" s="3" t="s">
        <v>24</v>
      </c>
      <c r="K1" s="3" t="s">
        <v>40</v>
      </c>
      <c r="L1" s="3" t="s">
        <v>26</v>
      </c>
      <c r="M1" s="3" t="s">
        <v>41</v>
      </c>
      <c r="N1" s="3" t="s">
        <v>28</v>
      </c>
      <c r="O1" s="3" t="s">
        <v>29</v>
      </c>
      <c r="P1" s="3" t="s">
        <v>30</v>
      </c>
      <c r="Q1" s="3" t="s">
        <v>31</v>
      </c>
      <c r="R1" s="3" t="s">
        <v>32</v>
      </c>
      <c r="S1" s="3" t="s">
        <v>33</v>
      </c>
      <c r="T1" s="3" t="s">
        <v>34</v>
      </c>
      <c r="U1" s="3" t="s">
        <v>35</v>
      </c>
    </row>
    <row r="2" spans="1:21" x14ac:dyDescent="0.25">
      <c r="A2" s="12" t="s">
        <v>90</v>
      </c>
      <c r="B2" s="4">
        <v>209044</v>
      </c>
      <c r="C2" s="51">
        <v>43190</v>
      </c>
      <c r="D2" s="32">
        <v>214857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x14ac:dyDescent="0.25">
      <c r="A3" s="12" t="s">
        <v>91</v>
      </c>
      <c r="B3" s="4">
        <v>19972</v>
      </c>
      <c r="C3" s="51">
        <v>43190</v>
      </c>
      <c r="D3" s="32">
        <v>28010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x14ac:dyDescent="0.25">
      <c r="A4" s="12" t="s">
        <v>92</v>
      </c>
      <c r="B4" s="5">
        <v>-1050</v>
      </c>
      <c r="C4" s="51">
        <v>43190</v>
      </c>
      <c r="D4" s="32">
        <v>-1050</v>
      </c>
      <c r="E4" s="36"/>
      <c r="F4" s="36"/>
      <c r="G4" s="36"/>
      <c r="H4" s="36"/>
      <c r="I4" s="35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1" x14ac:dyDescent="0.25">
      <c r="A5" s="12" t="s">
        <v>93</v>
      </c>
      <c r="B5" s="5">
        <v>167367</v>
      </c>
      <c r="C5" s="51">
        <v>43190</v>
      </c>
      <c r="D5" s="32">
        <v>30891</v>
      </c>
      <c r="E5" s="36">
        <v>137544</v>
      </c>
      <c r="F5" s="36"/>
      <c r="G5" s="36"/>
      <c r="H5" s="36"/>
      <c r="I5" s="35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x14ac:dyDescent="0.25">
      <c r="A6" s="12" t="s">
        <v>94</v>
      </c>
      <c r="B6" s="5">
        <v>750000</v>
      </c>
      <c r="C6" s="51">
        <v>43190</v>
      </c>
      <c r="D6" s="32">
        <v>750000</v>
      </c>
      <c r="E6" s="36"/>
      <c r="F6" s="36"/>
      <c r="G6" s="36"/>
      <c r="H6" s="36"/>
      <c r="I6" s="75">
        <v>49592</v>
      </c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x14ac:dyDescent="0.25">
      <c r="A7" s="12" t="s">
        <v>95</v>
      </c>
      <c r="B7" s="5">
        <v>125000</v>
      </c>
      <c r="C7" s="51">
        <v>43190</v>
      </c>
      <c r="D7" s="32">
        <v>125000</v>
      </c>
      <c r="E7" s="36"/>
      <c r="F7" s="36"/>
      <c r="G7" s="36"/>
      <c r="H7" s="36"/>
      <c r="I7" s="75" t="s">
        <v>97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</row>
    <row r="8" spans="1:21" x14ac:dyDescent="0.25">
      <c r="A8" s="12" t="s">
        <v>96</v>
      </c>
      <c r="B8" s="5">
        <v>95000</v>
      </c>
      <c r="C8" s="51">
        <v>43190</v>
      </c>
      <c r="D8" s="32">
        <v>95000</v>
      </c>
      <c r="E8" s="36"/>
      <c r="F8" s="36"/>
      <c r="G8" s="36"/>
      <c r="H8" s="36"/>
      <c r="I8" s="75">
        <v>9600</v>
      </c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</row>
    <row r="9" spans="1:21" x14ac:dyDescent="0.25">
      <c r="A9" s="12"/>
      <c r="B9" s="5"/>
      <c r="C9" s="51"/>
      <c r="D9" s="32"/>
      <c r="E9" s="36"/>
      <c r="F9" s="36"/>
      <c r="G9" s="36"/>
      <c r="H9" s="36"/>
      <c r="I9" s="35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</row>
    <row r="10" spans="1:21" x14ac:dyDescent="0.25">
      <c r="A10" s="12"/>
      <c r="B10" s="5"/>
      <c r="C10" s="1"/>
      <c r="D10" s="32"/>
      <c r="E10" s="36"/>
      <c r="F10" s="36"/>
      <c r="G10" s="36"/>
      <c r="H10" s="36"/>
      <c r="I10" s="35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</row>
    <row r="11" spans="1:21" x14ac:dyDescent="0.25">
      <c r="A11" s="12"/>
      <c r="B11" s="5"/>
      <c r="C11" s="1"/>
      <c r="D11" s="32"/>
      <c r="E11" s="36"/>
      <c r="F11" s="36"/>
      <c r="G11" s="36"/>
      <c r="H11" s="36"/>
      <c r="I11" s="35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</row>
    <row r="12" spans="1:21" x14ac:dyDescent="0.25">
      <c r="A12" s="12"/>
      <c r="B12" s="5"/>
      <c r="C12" s="1"/>
      <c r="D12" s="32"/>
      <c r="E12" s="36"/>
      <c r="F12" s="36"/>
      <c r="G12" s="36"/>
      <c r="H12" s="36"/>
      <c r="I12" s="35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</row>
    <row r="13" spans="1:21" x14ac:dyDescent="0.25">
      <c r="A13" s="12"/>
      <c r="B13" s="5"/>
      <c r="C13" s="1"/>
      <c r="D13" s="32"/>
      <c r="E13" s="36"/>
      <c r="F13" s="36"/>
      <c r="G13" s="36"/>
      <c r="H13" s="36"/>
      <c r="I13" s="35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</row>
    <row r="14" spans="1:21" ht="15.75" thickBot="1" x14ac:dyDescent="0.3">
      <c r="A14" s="12"/>
      <c r="B14" s="7"/>
      <c r="C14" s="8"/>
      <c r="D14" s="33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</row>
    <row r="15" spans="1:21" x14ac:dyDescent="0.25">
      <c r="A15" s="29" t="s">
        <v>38</v>
      </c>
      <c r="B15" s="30">
        <f>B6+B7</f>
        <v>875000</v>
      </c>
      <c r="C15" s="30"/>
      <c r="D15" s="30">
        <f t="shared" ref="D15" si="0">D6+D7</f>
        <v>875000</v>
      </c>
      <c r="E15" s="30"/>
      <c r="F15" s="30"/>
      <c r="G15" s="30"/>
      <c r="H15" s="30"/>
      <c r="I15" s="30">
        <f>I6</f>
        <v>49592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</row>
    <row r="16" spans="1:21" x14ac:dyDescent="0.25">
      <c r="A16" s="31" t="s">
        <v>39</v>
      </c>
      <c r="B16" s="27">
        <f>B8+B5</f>
        <v>262367</v>
      </c>
      <c r="C16" s="27"/>
      <c r="D16" s="27">
        <f t="shared" ref="D16:I16" si="1">D8+D5</f>
        <v>125891</v>
      </c>
      <c r="E16" s="27"/>
      <c r="F16" s="27"/>
      <c r="G16" s="27"/>
      <c r="H16" s="27"/>
      <c r="I16" s="27">
        <f t="shared" si="1"/>
        <v>9600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.75" thickBot="1" x14ac:dyDescent="0.3">
      <c r="A17" s="28" t="s">
        <v>37</v>
      </c>
      <c r="B17" s="38">
        <f>B2</f>
        <v>209044</v>
      </c>
      <c r="C17" s="38"/>
      <c r="D17" s="38">
        <f t="shared" ref="D17:I17" si="2">D2</f>
        <v>214857</v>
      </c>
      <c r="E17" s="38"/>
      <c r="F17" s="38"/>
      <c r="G17" s="38"/>
      <c r="H17" s="38"/>
      <c r="I17" s="38">
        <f t="shared" si="2"/>
        <v>0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ht="15.75" thickBot="1" x14ac:dyDescent="0.3">
      <c r="A18" s="9" t="s">
        <v>36</v>
      </c>
      <c r="B18" s="10">
        <f>SUM(B2:B14)</f>
        <v>1365333</v>
      </c>
      <c r="C18" s="10"/>
      <c r="D18" s="10">
        <f t="shared" ref="D18" si="3">SUM(D2:D14)</f>
        <v>1242708</v>
      </c>
      <c r="E18" s="10"/>
      <c r="F18" s="10"/>
      <c r="G18" s="10"/>
      <c r="H18" s="10"/>
      <c r="I18" s="10">
        <f>SUM(I2:I14)</f>
        <v>59192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20" spans="1:21" x14ac:dyDescent="0.25">
      <c r="A20" s="73" t="s">
        <v>98</v>
      </c>
      <c r="B20" s="49">
        <v>59192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workbookViewId="0">
      <pane ySplit="1" topLeftCell="A2" activePane="bottomLeft" state="frozen"/>
      <selection pane="bottomLeft" activeCell="A18" sqref="A18"/>
    </sheetView>
  </sheetViews>
  <sheetFormatPr defaultRowHeight="15" x14ac:dyDescent="0.25"/>
  <cols>
    <col min="1" max="1" width="28" bestFit="1" customWidth="1"/>
    <col min="2" max="2" width="13.28515625" bestFit="1" customWidth="1"/>
    <col min="3" max="3" width="16.5703125" style="49" bestFit="1" customWidth="1"/>
    <col min="4" max="5" width="12.7109375" bestFit="1" customWidth="1"/>
    <col min="6" max="6" width="14.42578125" bestFit="1" customWidth="1"/>
    <col min="7" max="7" width="18.5703125" bestFit="1" customWidth="1"/>
    <col min="8" max="8" width="14.28515625" customWidth="1"/>
    <col min="9" max="9" width="11.7109375" customWidth="1"/>
    <col min="10" max="10" width="19.140625" bestFit="1" customWidth="1"/>
    <col min="11" max="11" width="17.7109375" bestFit="1" customWidth="1"/>
    <col min="12" max="12" width="14.140625" bestFit="1" customWidth="1"/>
    <col min="13" max="13" width="14.28515625" bestFit="1" customWidth="1"/>
  </cols>
  <sheetData>
    <row r="1" spans="1:13" x14ac:dyDescent="0.25">
      <c r="A1" s="52"/>
      <c r="B1" s="71" t="s">
        <v>60</v>
      </c>
      <c r="C1" s="71" t="s">
        <v>61</v>
      </c>
      <c r="D1" s="71" t="s">
        <v>62</v>
      </c>
      <c r="E1" s="71" t="s">
        <v>63</v>
      </c>
      <c r="F1" s="71" t="s">
        <v>64</v>
      </c>
      <c r="G1" s="71" t="s">
        <v>65</v>
      </c>
      <c r="H1" s="71" t="s">
        <v>66</v>
      </c>
      <c r="I1" s="53" t="s">
        <v>67</v>
      </c>
      <c r="J1" s="54" t="s">
        <v>68</v>
      </c>
      <c r="K1" s="54" t="s">
        <v>69</v>
      </c>
      <c r="L1" s="54" t="s">
        <v>70</v>
      </c>
      <c r="M1" s="55" t="s">
        <v>50</v>
      </c>
    </row>
    <row r="2" spans="1:13" x14ac:dyDescent="0.25">
      <c r="A2" s="56" t="s">
        <v>71</v>
      </c>
      <c r="B2" s="57">
        <v>464568.86755910813</v>
      </c>
      <c r="C2" s="57">
        <v>111596.58806827021</v>
      </c>
      <c r="D2" s="57">
        <v>131164.59852117277</v>
      </c>
      <c r="E2" s="57">
        <v>124202.11634530465</v>
      </c>
      <c r="F2" s="57">
        <v>139230.91681659673</v>
      </c>
      <c r="G2" s="57">
        <v>72400.944389920551</v>
      </c>
      <c r="H2" s="57">
        <v>53259.230244013714</v>
      </c>
      <c r="I2" s="57">
        <v>62186.406648206845</v>
      </c>
      <c r="J2" s="57">
        <v>0</v>
      </c>
      <c r="K2" s="57">
        <v>0</v>
      </c>
      <c r="L2" s="57">
        <v>2940.3334874050247</v>
      </c>
      <c r="M2" s="58">
        <v>1161549.9999999998</v>
      </c>
    </row>
    <row r="3" spans="1:13" x14ac:dyDescent="0.25">
      <c r="A3" s="56" t="s">
        <v>72</v>
      </c>
      <c r="B3" s="59">
        <v>0.39995597913056541</v>
      </c>
      <c r="C3" s="59">
        <v>9.6075578380844767E-2</v>
      </c>
      <c r="D3" s="59">
        <v>0.1129220425476069</v>
      </c>
      <c r="E3" s="59">
        <v>0.10692791213921456</v>
      </c>
      <c r="F3" s="59">
        <v>0.11986648600283824</v>
      </c>
      <c r="G3" s="59">
        <v>6.233131969344459E-2</v>
      </c>
      <c r="H3" s="59">
        <v>4.5851861946548771E-2</v>
      </c>
      <c r="I3" s="59">
        <v>5.3537434159706306E-2</v>
      </c>
      <c r="J3" s="59"/>
      <c r="K3" s="59"/>
      <c r="L3" s="59">
        <v>2.5313877899401879E-3</v>
      </c>
      <c r="M3" s="60">
        <v>1.0000000000000002</v>
      </c>
    </row>
    <row r="4" spans="1:13" x14ac:dyDescent="0.25">
      <c r="A4" s="56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2"/>
    </row>
    <row r="5" spans="1:13" x14ac:dyDescent="0.25">
      <c r="A5" s="56" t="s">
        <v>71</v>
      </c>
      <c r="B5" s="57">
        <v>464568.86755910813</v>
      </c>
      <c r="C5" s="57">
        <v>111596.58806827021</v>
      </c>
      <c r="D5" s="57">
        <v>131164.59852117277</v>
      </c>
      <c r="E5" s="57">
        <v>124202.11634530465</v>
      </c>
      <c r="F5" s="57">
        <v>139230.91681659673</v>
      </c>
      <c r="G5" s="57">
        <v>72400.944389920551</v>
      </c>
      <c r="H5" s="57">
        <v>53259.230244013714</v>
      </c>
      <c r="I5" s="57">
        <v>62186.406648206845</v>
      </c>
      <c r="J5" s="57">
        <v>0</v>
      </c>
      <c r="K5" s="57">
        <v>0</v>
      </c>
      <c r="L5" s="57">
        <v>2940.3334874050247</v>
      </c>
      <c r="M5" s="58">
        <v>1161550.0020799984</v>
      </c>
    </row>
    <row r="6" spans="1:13" x14ac:dyDescent="0.25">
      <c r="A6" s="56" t="s">
        <v>73</v>
      </c>
      <c r="B6" s="63">
        <v>15000</v>
      </c>
      <c r="C6" s="63">
        <v>4200</v>
      </c>
      <c r="D6" s="63">
        <v>6499.92</v>
      </c>
      <c r="E6" s="63">
        <v>4500</v>
      </c>
      <c r="F6" s="63">
        <v>6199.92</v>
      </c>
      <c r="G6" s="63">
        <v>3499.92</v>
      </c>
      <c r="H6" s="63">
        <v>0</v>
      </c>
      <c r="I6" s="63">
        <v>0</v>
      </c>
      <c r="J6" s="63">
        <v>4083.38</v>
      </c>
      <c r="K6" s="63">
        <v>4083.38</v>
      </c>
      <c r="L6" s="63">
        <v>0</v>
      </c>
      <c r="M6" s="64">
        <v>48066.51999999999</v>
      </c>
    </row>
    <row r="7" spans="1:13" x14ac:dyDescent="0.25">
      <c r="A7" s="56" t="s">
        <v>74</v>
      </c>
      <c r="B7" s="63">
        <v>0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-8000</v>
      </c>
      <c r="J7" s="63"/>
      <c r="K7" s="63"/>
      <c r="L7" s="63"/>
      <c r="M7" s="64">
        <v>-8000</v>
      </c>
    </row>
    <row r="8" spans="1:13" x14ac:dyDescent="0.25">
      <c r="A8" s="65" t="s">
        <v>75</v>
      </c>
      <c r="B8" s="63">
        <v>0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/>
      <c r="K8" s="63"/>
      <c r="L8" s="63">
        <v>0</v>
      </c>
      <c r="M8" s="64">
        <v>0</v>
      </c>
    </row>
    <row r="9" spans="1:13" x14ac:dyDescent="0.25">
      <c r="A9" s="65" t="s">
        <v>76</v>
      </c>
      <c r="B9" s="63">
        <v>-5854.1556665340859</v>
      </c>
      <c r="C9" s="63">
        <v>-1406.2582407604248</v>
      </c>
      <c r="D9" s="63">
        <v>-1652.8399367693223</v>
      </c>
      <c r="E9" s="63">
        <v>-1565.1038499816834</v>
      </c>
      <c r="F9" s="63">
        <v>-1754.4857556235434</v>
      </c>
      <c r="G9" s="63">
        <v>-912.3435263529484</v>
      </c>
      <c r="H9" s="63">
        <v>-671.13370331163435</v>
      </c>
      <c r="I9" s="63">
        <v>-783.62742379562121</v>
      </c>
      <c r="J9" s="63">
        <v>0</v>
      </c>
      <c r="K9" s="63">
        <v>0</v>
      </c>
      <c r="L9" s="63">
        <v>-37.051923081354531</v>
      </c>
      <c r="M9" s="64">
        <v>-14637</v>
      </c>
    </row>
    <row r="10" spans="1:13" x14ac:dyDescent="0.25">
      <c r="A10" s="65" t="s">
        <v>77</v>
      </c>
      <c r="B10" s="63">
        <v>356.36077740533381</v>
      </c>
      <c r="C10" s="63">
        <v>85.603340337332682</v>
      </c>
      <c r="D10" s="63">
        <v>100.61353990991775</v>
      </c>
      <c r="E10" s="63">
        <v>95.272769716040173</v>
      </c>
      <c r="F10" s="63">
        <v>106.80103902852888</v>
      </c>
      <c r="G10" s="63">
        <v>55.537205846859131</v>
      </c>
      <c r="H10" s="63">
        <v>40.854008994374958</v>
      </c>
      <c r="I10" s="63">
        <v>47.701853836298319</v>
      </c>
      <c r="J10" s="63"/>
      <c r="K10" s="63"/>
      <c r="L10" s="63">
        <v>2.2554665208367073</v>
      </c>
      <c r="M10" s="64">
        <v>891</v>
      </c>
    </row>
    <row r="11" spans="1:13" x14ac:dyDescent="0.25">
      <c r="A11" s="65" t="s">
        <v>78</v>
      </c>
      <c r="B11" s="63">
        <v>22359.139057315129</v>
      </c>
      <c r="C11" s="63">
        <v>5371.009133802746</v>
      </c>
      <c r="D11" s="63">
        <v>6312.7938665814163</v>
      </c>
      <c r="E11" s="63">
        <v>5977.6980002306509</v>
      </c>
      <c r="F11" s="63">
        <v>6701.0160335026685</v>
      </c>
      <c r="G11" s="63">
        <v>3484.5700961423263</v>
      </c>
      <c r="H11" s="63">
        <v>2563.3024902598627</v>
      </c>
      <c r="I11" s="63">
        <v>2992.9567192642212</v>
      </c>
      <c r="J11" s="63"/>
      <c r="K11" s="63"/>
      <c r="L11" s="63">
        <v>141.51470300881627</v>
      </c>
      <c r="M11" s="64">
        <v>55904</v>
      </c>
    </row>
    <row r="12" spans="1:13" x14ac:dyDescent="0.25">
      <c r="A12" s="56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58">
        <v>1243774.5220799984</v>
      </c>
    </row>
    <row r="13" spans="1:13" x14ac:dyDescent="0.25">
      <c r="A13" s="56" t="s">
        <v>79</v>
      </c>
      <c r="B13" s="66">
        <v>496430.21172729449</v>
      </c>
      <c r="C13" s="66">
        <v>119846.94230164986</v>
      </c>
      <c r="D13" s="66">
        <v>142425.08599089479</v>
      </c>
      <c r="E13" s="66">
        <v>133209.98326526966</v>
      </c>
      <c r="F13" s="66">
        <v>150484.1681335044</v>
      </c>
      <c r="G13" s="66">
        <v>78528.628165556787</v>
      </c>
      <c r="H13" s="66">
        <v>55192.253039956318</v>
      </c>
      <c r="I13" s="66">
        <v>56443.437797511739</v>
      </c>
      <c r="J13" s="66">
        <v>4083.38</v>
      </c>
      <c r="K13" s="66">
        <v>4083.38</v>
      </c>
      <c r="L13" s="66">
        <v>3047.0517338533232</v>
      </c>
      <c r="M13" s="58">
        <v>1243774.5221554912</v>
      </c>
    </row>
    <row r="14" spans="1:13" x14ac:dyDescent="0.25">
      <c r="A14" s="56" t="s">
        <v>80</v>
      </c>
      <c r="B14" s="59">
        <v>0.39913199931686089</v>
      </c>
      <c r="C14" s="59">
        <v>9.635745078131383E-2</v>
      </c>
      <c r="D14" s="59">
        <v>0.11451037423090858</v>
      </c>
      <c r="E14" s="59">
        <v>0.10710139248906109</v>
      </c>
      <c r="F14" s="59">
        <v>0.120989910512648</v>
      </c>
      <c r="G14" s="59">
        <v>6.3137350674674367E-2</v>
      </c>
      <c r="H14" s="59">
        <v>4.4374805928896838E-2</v>
      </c>
      <c r="I14" s="59">
        <v>4.5380763789640829E-2</v>
      </c>
      <c r="J14" s="59">
        <v>3.2830548682758064E-3</v>
      </c>
      <c r="K14" s="59">
        <v>3.2830548682758064E-3</v>
      </c>
      <c r="L14" s="59">
        <v>2.4498425394441341E-3</v>
      </c>
      <c r="M14" s="60">
        <v>1.0000000000000002</v>
      </c>
    </row>
    <row r="15" spans="1:13" ht="15.75" thickBot="1" x14ac:dyDescent="0.3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9"/>
    </row>
    <row r="16" spans="1:13" ht="15.75" thickBot="1" x14ac:dyDescent="0.3">
      <c r="C16"/>
      <c r="M16" s="16">
        <v>1242708.0020799984</v>
      </c>
    </row>
    <row r="17" spans="1:13" x14ac:dyDescent="0.25">
      <c r="A17" s="52"/>
      <c r="B17" s="71" t="s">
        <v>60</v>
      </c>
      <c r="C17" s="71" t="s">
        <v>61</v>
      </c>
      <c r="D17" s="71" t="s">
        <v>62</v>
      </c>
      <c r="E17" s="71" t="s">
        <v>63</v>
      </c>
      <c r="F17" s="71" t="s">
        <v>64</v>
      </c>
      <c r="G17" s="71" t="s">
        <v>65</v>
      </c>
      <c r="H17" s="53" t="s">
        <v>88</v>
      </c>
      <c r="I17" s="53" t="s">
        <v>67</v>
      </c>
      <c r="J17" s="54" t="s">
        <v>68</v>
      </c>
      <c r="K17" s="54" t="s">
        <v>69</v>
      </c>
      <c r="L17" s="54" t="s">
        <v>70</v>
      </c>
      <c r="M17" s="55" t="s">
        <v>50</v>
      </c>
    </row>
    <row r="18" spans="1:13" x14ac:dyDescent="0.25">
      <c r="A18" s="56" t="s">
        <v>79</v>
      </c>
      <c r="B18" s="66">
        <v>496430.21172729449</v>
      </c>
      <c r="C18" s="66">
        <v>119846.94230164986</v>
      </c>
      <c r="D18" s="66">
        <v>142425.08599089479</v>
      </c>
      <c r="E18" s="66">
        <v>133209.98326526966</v>
      </c>
      <c r="F18" s="66">
        <v>150484.1681335044</v>
      </c>
      <c r="G18" s="66">
        <v>78528.628165556787</v>
      </c>
      <c r="H18" s="66">
        <v>55192.253039956318</v>
      </c>
      <c r="I18" s="66">
        <v>56443.437797511739</v>
      </c>
      <c r="J18" s="66">
        <v>4083.38</v>
      </c>
      <c r="K18" s="66">
        <v>4083.38</v>
      </c>
      <c r="L18" s="66">
        <v>3047.0517338533232</v>
      </c>
      <c r="M18" s="58">
        <f>SUM(B18:L18)</f>
        <v>1243774.5221554912</v>
      </c>
    </row>
    <row r="19" spans="1:13" x14ac:dyDescent="0.25">
      <c r="A19" s="56" t="s">
        <v>72</v>
      </c>
      <c r="B19" s="59">
        <v>0.39913199931686089</v>
      </c>
      <c r="C19" s="59">
        <v>9.635745078131383E-2</v>
      </c>
      <c r="D19" s="59">
        <v>0.11451037423090858</v>
      </c>
      <c r="E19" s="59">
        <v>0.10710139248906109</v>
      </c>
      <c r="F19" s="59">
        <v>0.120989910512648</v>
      </c>
      <c r="G19" s="59">
        <v>6.3137350674674367E-2</v>
      </c>
      <c r="H19" s="59">
        <v>4.4374805928896838E-2</v>
      </c>
      <c r="I19" s="59">
        <v>4.5380763789640829E-2</v>
      </c>
      <c r="J19" s="59">
        <v>3.2830548682758064E-3</v>
      </c>
      <c r="K19" s="59">
        <v>3.2830548682758064E-3</v>
      </c>
      <c r="L19" s="59">
        <v>2.4498425394441341E-3</v>
      </c>
      <c r="M19" s="60">
        <f>SUM(B19:L19)</f>
        <v>1.0000000000000002</v>
      </c>
    </row>
    <row r="20" spans="1:13" x14ac:dyDescent="0.25">
      <c r="A20" s="56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2"/>
    </row>
    <row r="21" spans="1:13" x14ac:dyDescent="0.25">
      <c r="A21" s="56" t="s">
        <v>79</v>
      </c>
      <c r="B21" s="66">
        <v>496430.21172729449</v>
      </c>
      <c r="C21" s="66">
        <v>119846.94230164986</v>
      </c>
      <c r="D21" s="66">
        <v>142425.08599089479</v>
      </c>
      <c r="E21" s="66">
        <v>133209.98326526966</v>
      </c>
      <c r="F21" s="66">
        <v>150484.1681335044</v>
      </c>
      <c r="G21" s="66">
        <v>78528.628165556787</v>
      </c>
      <c r="H21" s="66">
        <v>55192.253039956318</v>
      </c>
      <c r="I21" s="66">
        <v>56443.437797511739</v>
      </c>
      <c r="J21" s="66">
        <v>4083.38</v>
      </c>
      <c r="K21" s="66">
        <v>4083.38</v>
      </c>
      <c r="L21" s="66">
        <v>3047.0517338533232</v>
      </c>
      <c r="M21" s="58">
        <f>SUM(B21:L21)</f>
        <v>1243774.5221554912</v>
      </c>
    </row>
    <row r="22" spans="1:13" x14ac:dyDescent="0.25">
      <c r="A22" s="56" t="s">
        <v>81</v>
      </c>
      <c r="B22" s="63">
        <v>15000</v>
      </c>
      <c r="C22" s="63">
        <v>4200</v>
      </c>
      <c r="D22" s="63">
        <v>6499.92</v>
      </c>
      <c r="E22" s="63">
        <v>4500</v>
      </c>
      <c r="F22" s="63">
        <v>6199.92</v>
      </c>
      <c r="G22" s="63">
        <v>3499.92</v>
      </c>
      <c r="H22" s="63">
        <v>0</v>
      </c>
      <c r="I22" s="63">
        <v>0</v>
      </c>
      <c r="J22" s="63">
        <v>7000.08</v>
      </c>
      <c r="K22" s="63">
        <v>7000.08</v>
      </c>
      <c r="L22" s="63">
        <v>0</v>
      </c>
      <c r="M22" s="64">
        <f>SUM(B22:L22)</f>
        <v>53899.92</v>
      </c>
    </row>
    <row r="23" spans="1:13" x14ac:dyDescent="0.25">
      <c r="A23" s="56" t="s">
        <v>82</v>
      </c>
      <c r="B23" s="63">
        <v>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-8000</v>
      </c>
      <c r="J23" s="63"/>
      <c r="K23" s="63"/>
      <c r="L23" s="63"/>
      <c r="M23" s="64">
        <f>SUM(B23:L23)</f>
        <v>-8000</v>
      </c>
    </row>
    <row r="24" spans="1:13" x14ac:dyDescent="0.25">
      <c r="A24" s="56" t="s">
        <v>83</v>
      </c>
      <c r="B24" s="63">
        <v>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38206.17</v>
      </c>
      <c r="K24" s="63">
        <v>39337.870000000003</v>
      </c>
      <c r="L24" s="63">
        <v>0</v>
      </c>
      <c r="M24" s="64">
        <f>SUM(B24:L24)</f>
        <v>77544.040000000008</v>
      </c>
    </row>
    <row r="25" spans="1:13" x14ac:dyDescent="0.25">
      <c r="A25" s="65" t="s">
        <v>84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-56296</v>
      </c>
      <c r="I25" s="63">
        <v>0</v>
      </c>
      <c r="J25" s="63"/>
      <c r="K25" s="63"/>
      <c r="L25" s="63">
        <v>0</v>
      </c>
      <c r="M25" s="64">
        <f>SUM(B25:L25)</f>
        <v>-56296</v>
      </c>
    </row>
    <row r="26" spans="1:13" x14ac:dyDescent="0.25">
      <c r="A26" s="65" t="s">
        <v>76</v>
      </c>
      <c r="B26" s="63">
        <f>M26*B19</f>
        <v>-676.92787084139604</v>
      </c>
      <c r="C26" s="63">
        <f>M26*C19</f>
        <v>-163.42223652510825</v>
      </c>
      <c r="D26" s="63">
        <f>M26*D19</f>
        <v>-194.20959469562095</v>
      </c>
      <c r="E26" s="63">
        <f>M26*E19</f>
        <v>-181.64396166144761</v>
      </c>
      <c r="F26" s="63">
        <f>M26*F19</f>
        <v>-205.198888229451</v>
      </c>
      <c r="G26" s="63">
        <f>M26*G19</f>
        <v>-107.08094674424773</v>
      </c>
      <c r="H26" s="63">
        <f>M26*H19</f>
        <v>-75.259670855409041</v>
      </c>
      <c r="I26" s="63">
        <f>M26*I19</f>
        <v>-76.965775387230849</v>
      </c>
      <c r="J26" s="63">
        <f>M26*J19</f>
        <v>-5.5680610565957673</v>
      </c>
      <c r="K26" s="63">
        <f>M26*K19</f>
        <v>-5.5680610565957673</v>
      </c>
      <c r="L26" s="63">
        <f>M26*L19</f>
        <v>-4.1549329468972518</v>
      </c>
      <c r="M26" s="64">
        <v>-1696</v>
      </c>
    </row>
    <row r="27" spans="1:13" x14ac:dyDescent="0.25">
      <c r="A27" s="65" t="s">
        <v>77</v>
      </c>
      <c r="B27" s="63">
        <f>M27*B19</f>
        <v>-426.27297527040741</v>
      </c>
      <c r="C27" s="63">
        <f>M27*C19</f>
        <v>-102.90975743444316</v>
      </c>
      <c r="D27" s="63">
        <f>M27*D19</f>
        <v>-122.29707967861036</v>
      </c>
      <c r="E27" s="63">
        <f>M27*E19</f>
        <v>-114.38428717831724</v>
      </c>
      <c r="F27" s="63">
        <f>M27*F19</f>
        <v>-129.21722442750806</v>
      </c>
      <c r="G27" s="63">
        <f>M27*G19</f>
        <v>-67.430690520552218</v>
      </c>
      <c r="H27" s="63">
        <f>M27*H19</f>
        <v>-47.392292732061826</v>
      </c>
      <c r="I27" s="63">
        <f>M27*I19</f>
        <v>-48.466655727336409</v>
      </c>
      <c r="J27" s="63">
        <f>M27*J19</f>
        <v>-3.5063025993185613</v>
      </c>
      <c r="K27" s="63">
        <f>M27*K19</f>
        <v>-3.5063025993185613</v>
      </c>
      <c r="L27" s="63">
        <f>M27*L19</f>
        <v>-2.6164318321263353</v>
      </c>
      <c r="M27" s="64">
        <v>-1068</v>
      </c>
    </row>
    <row r="28" spans="1:13" x14ac:dyDescent="0.25">
      <c r="A28" s="65" t="s">
        <v>87</v>
      </c>
      <c r="B28" s="63">
        <f>M28*B19</f>
        <v>23245.846772213295</v>
      </c>
      <c r="C28" s="63">
        <f>M28*C19</f>
        <v>5611.9542909544989</v>
      </c>
      <c r="D28" s="63">
        <f>M28*D19</f>
        <v>6669.1987055823465</v>
      </c>
      <c r="E28" s="63">
        <f>M28*E19</f>
        <v>6237.692199955407</v>
      </c>
      <c r="F28" s="63">
        <f>M28*F19</f>
        <v>7046.5733781671324</v>
      </c>
      <c r="G28" s="63">
        <f>M28*G19</f>
        <v>3677.1824406437099</v>
      </c>
      <c r="H28" s="63">
        <f>M28*H19</f>
        <v>2584.4330721048809</v>
      </c>
      <c r="I28" s="63">
        <f>M28*I19</f>
        <v>2643.0210638724716</v>
      </c>
      <c r="J28" s="63">
        <f>M28*J19</f>
        <v>191.20839858325124</v>
      </c>
      <c r="K28" s="63">
        <f>M28*K19</f>
        <v>191.20839858325124</v>
      </c>
      <c r="L28" s="63">
        <f>M28*L19</f>
        <v>142.68127933976581</v>
      </c>
      <c r="M28" s="64">
        <v>58241</v>
      </c>
    </row>
    <row r="29" spans="1:13" x14ac:dyDescent="0.25">
      <c r="A29" s="56" t="s">
        <v>89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6">
        <f>SUM(H21:H29)</f>
        <v>1358.0341484737285</v>
      </c>
      <c r="M29" s="58">
        <f>SUM(M21:M28)</f>
        <v>1366399.4821554911</v>
      </c>
    </row>
    <row r="30" spans="1:13" x14ac:dyDescent="0.25">
      <c r="A30" s="56" t="s">
        <v>85</v>
      </c>
      <c r="B30" s="66">
        <f>SUM(B21:B29)</f>
        <v>533572.85765339597</v>
      </c>
      <c r="C30" s="66">
        <f t="shared" ref="C30:K30" si="0">SUM(C21:C29)</f>
        <v>129392.56459864481</v>
      </c>
      <c r="D30" s="66">
        <f t="shared" si="0"/>
        <v>155277.69802210291</v>
      </c>
      <c r="E30" s="66">
        <f t="shared" si="0"/>
        <v>143651.64721638532</v>
      </c>
      <c r="F30" s="66">
        <f t="shared" si="0"/>
        <v>163396.24539901462</v>
      </c>
      <c r="G30" s="66">
        <f t="shared" si="0"/>
        <v>85531.218968935689</v>
      </c>
      <c r="H30" s="49">
        <v>0</v>
      </c>
      <c r="I30" s="66">
        <f>SUM(I21:I29)</f>
        <v>50961.026430269645</v>
      </c>
      <c r="J30" s="66">
        <f t="shared" si="0"/>
        <v>49471.764034927335</v>
      </c>
      <c r="K30" s="66">
        <f t="shared" si="0"/>
        <v>50603.46403492734</v>
      </c>
      <c r="L30" s="66">
        <f>SUM(L21:L29)</f>
        <v>4540.9957968877943</v>
      </c>
      <c r="M30" s="58">
        <f>SUM(B30:L30)</f>
        <v>1366399.4821554918</v>
      </c>
    </row>
    <row r="31" spans="1:13" x14ac:dyDescent="0.25">
      <c r="A31" s="56" t="s">
        <v>86</v>
      </c>
      <c r="B31" s="59">
        <f>B30/M30</f>
        <v>0.39049550634466434</v>
      </c>
      <c r="C31" s="59">
        <f>C30/M30</f>
        <v>9.4695999441194431E-2</v>
      </c>
      <c r="D31" s="59">
        <f>D30/M30</f>
        <v>0.11364004454769898</v>
      </c>
      <c r="E31" s="59">
        <f>E30/M30</f>
        <v>0.10513151467956881</v>
      </c>
      <c r="F31" s="59">
        <f>F30/M30</f>
        <v>0.11958160664790171</v>
      </c>
      <c r="G31" s="59">
        <f>G30/M30</f>
        <v>6.2596056340719922E-2</v>
      </c>
      <c r="H31" s="72">
        <f>H30/M30</f>
        <v>0</v>
      </c>
      <c r="I31" s="59">
        <f>I30/M30</f>
        <v>3.7295847294876568E-2</v>
      </c>
      <c r="J31" s="59">
        <f>J30/M30</f>
        <v>3.6205930023396782E-2</v>
      </c>
      <c r="K31" s="59">
        <f>K30/M30</f>
        <v>3.7034165114802661E-2</v>
      </c>
      <c r="L31" s="59">
        <f>L30/M30</f>
        <v>3.3233295651754671E-3</v>
      </c>
      <c r="M31" s="60">
        <f>SUM(B31:L31)</f>
        <v>0.99999999999999967</v>
      </c>
    </row>
    <row r="32" spans="1:13" ht="15.75" thickBot="1" x14ac:dyDescent="0.3">
      <c r="A32" s="67" t="s">
        <v>102</v>
      </c>
      <c r="B32" s="76">
        <v>18294</v>
      </c>
      <c r="C32" s="76">
        <v>23722</v>
      </c>
      <c r="D32" s="76">
        <v>21629</v>
      </c>
      <c r="E32" s="76">
        <v>23583</v>
      </c>
      <c r="F32" s="76">
        <v>21186</v>
      </c>
      <c r="G32" s="76">
        <v>18728</v>
      </c>
      <c r="H32" s="68"/>
      <c r="I32" s="76">
        <v>16148</v>
      </c>
      <c r="J32" s="76">
        <v>30355</v>
      </c>
      <c r="K32" s="76">
        <v>29513</v>
      </c>
      <c r="L32" s="68"/>
      <c r="M32" s="69"/>
    </row>
    <row r="33" spans="2:13" x14ac:dyDescent="0.25">
      <c r="C33"/>
      <c r="M33" s="16"/>
    </row>
    <row r="34" spans="2:13" x14ac:dyDescent="0.25">
      <c r="B34" s="70"/>
    </row>
  </sheetData>
  <pageMargins left="0.7" right="0.7" top="0.75" bottom="0.75" header="0.3" footer="0.3"/>
  <pageSetup paperSize="9" scale="6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 Capture</vt:lpstr>
      <vt:lpstr>Valuation</vt:lpstr>
      <vt:lpstr>Fund Split</vt:lpstr>
      <vt:lpstr>'Fund Split'!Print_Area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2018-07-16T10:27:42Z</cp:lastPrinted>
  <dcterms:created xsi:type="dcterms:W3CDTF">2014-05-02T11:43:11Z</dcterms:created>
  <dcterms:modified xsi:type="dcterms:W3CDTF">2018-08-01T14:42:04Z</dcterms:modified>
</cp:coreProperties>
</file>