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SAS Scheme Files\PP Schemes\The\The Victor Johnson SSAS\Tax Returns\2017\"/>
    </mc:Choice>
  </mc:AlternateContent>
  <bookViews>
    <workbookView xWindow="120" yWindow="75" windowWidth="19020" windowHeight="12405" activeTab="1"/>
  </bookViews>
  <sheets>
    <sheet name="Data Capture" sheetId="3" r:id="rId1"/>
    <sheet name="Valuation" sheetId="1" r:id="rId2"/>
    <sheet name="Fund Split" sheetId="2" r:id="rId3"/>
  </sheets>
  <definedNames>
    <definedName name="_xlnm._FilterDatabase" localSheetId="0" hidden="1">'Data Capture'!$I$2:$M$98</definedName>
  </definedNames>
  <calcPr calcId="152511"/>
</workbook>
</file>

<file path=xl/calcChain.xml><?xml version="1.0" encoding="utf-8"?>
<calcChain xmlns="http://schemas.openxmlformats.org/spreadsheetml/2006/main">
  <c r="C20" i="1" l="1"/>
  <c r="D20" i="1"/>
  <c r="E20" i="1"/>
  <c r="F20" i="1"/>
  <c r="G20" i="1"/>
  <c r="H20" i="1"/>
  <c r="C21" i="1"/>
  <c r="D21" i="1"/>
  <c r="E21" i="1"/>
  <c r="F21" i="1"/>
  <c r="G21" i="1"/>
  <c r="H21" i="1"/>
  <c r="C22" i="1"/>
  <c r="D22" i="1"/>
  <c r="E22" i="1"/>
  <c r="F22" i="1"/>
  <c r="G22" i="1"/>
  <c r="H22" i="1"/>
  <c r="B11" i="1"/>
  <c r="B21" i="1"/>
  <c r="B20" i="1"/>
  <c r="K7" i="3"/>
  <c r="M7" i="3" s="1"/>
  <c r="K6" i="3" s="1"/>
  <c r="M37" i="3"/>
  <c r="M94" i="3" l="1"/>
  <c r="M48" i="3" l="1"/>
  <c r="B22" i="1" l="1"/>
  <c r="H30" i="3" l="1"/>
  <c r="F15" i="1" l="1"/>
  <c r="F16" i="1"/>
  <c r="F17" i="1"/>
  <c r="F18" i="1"/>
  <c r="G30" i="3"/>
  <c r="C24" i="3" s="1"/>
  <c r="C25" i="3" s="1"/>
  <c r="D23" i="1"/>
  <c r="C28" i="3" s="1"/>
  <c r="B23" i="1"/>
  <c r="B28" i="3" s="1"/>
  <c r="B4" i="1"/>
  <c r="B31" i="3"/>
  <c r="K3" i="2"/>
  <c r="G44" i="2" s="1"/>
  <c r="H3" i="2"/>
  <c r="E44" i="2" s="1"/>
  <c r="E3" i="2"/>
  <c r="D38" i="2" s="1"/>
  <c r="B3" i="2"/>
  <c r="B38" i="2" s="1"/>
  <c r="B30" i="3"/>
  <c r="G15" i="3"/>
  <c r="H15" i="3"/>
  <c r="B5" i="1"/>
  <c r="B7" i="1"/>
  <c r="B6" i="1"/>
  <c r="J44" i="2"/>
  <c r="H44" i="2"/>
  <c r="C31" i="2"/>
  <c r="J38" i="2"/>
  <c r="H38" i="2"/>
  <c r="R31" i="2"/>
  <c r="O31" i="2"/>
  <c r="L31" i="2"/>
  <c r="I31" i="2"/>
  <c r="F31" i="2"/>
  <c r="J39" i="2"/>
  <c r="B39" i="2"/>
  <c r="E39" i="2"/>
  <c r="H39" i="2"/>
  <c r="D39" i="2"/>
  <c r="G39" i="2"/>
  <c r="J45" i="2"/>
  <c r="G45" i="2"/>
  <c r="D45" i="2"/>
  <c r="H45" i="2"/>
  <c r="E45" i="2"/>
  <c r="B45" i="2"/>
  <c r="G38" i="2" l="1"/>
  <c r="E38" i="2"/>
  <c r="B44" i="2"/>
  <c r="D44" i="2"/>
  <c r="B25" i="3" l="1"/>
</calcChain>
</file>

<file path=xl/sharedStrings.xml><?xml version="1.0" encoding="utf-8"?>
<sst xmlns="http://schemas.openxmlformats.org/spreadsheetml/2006/main" count="237" uniqueCount="118">
  <si>
    <t>Valuation Template</t>
  </si>
  <si>
    <t>Scheme Name</t>
  </si>
  <si>
    <t>Member Name</t>
  </si>
  <si>
    <t>PSTR</t>
  </si>
  <si>
    <t>Date</t>
  </si>
  <si>
    <t>Values</t>
  </si>
  <si>
    <t>Asset Name</t>
  </si>
  <si>
    <t>Member Name:</t>
  </si>
  <si>
    <t xml:space="preserve">Transfers / Contributions </t>
  </si>
  <si>
    <t>£xxx</t>
  </si>
  <si>
    <t>Total:</t>
  </si>
  <si>
    <t>Percentage Split:</t>
  </si>
  <si>
    <t>N/A</t>
  </si>
  <si>
    <t>Fund Split</t>
  </si>
  <si>
    <t>Current Valuation</t>
  </si>
  <si>
    <t>Member Values:</t>
  </si>
  <si>
    <t>Date:</t>
  </si>
  <si>
    <t>Each time a new valuation is obtained and the fund split is updated, each individual member's last valuation should be entered as the top "Transfer / Contribution" and then only contributions/transfers received since that date should be added below</t>
  </si>
  <si>
    <t>Admin ID</t>
  </si>
  <si>
    <t>Administrator</t>
  </si>
  <si>
    <t>IN</t>
  </si>
  <si>
    <t>Employer Contributions</t>
  </si>
  <si>
    <t>Member Contributions</t>
  </si>
  <si>
    <t>Third Party Contributions</t>
  </si>
  <si>
    <t>Relief at Source Payments</t>
  </si>
  <si>
    <t>Transfers In</t>
  </si>
  <si>
    <t>Capital Sums Borrowed</t>
  </si>
  <si>
    <t>Loan repayments In (Capital Only)</t>
  </si>
  <si>
    <t>OUT</t>
  </si>
  <si>
    <t>Transfer Out</t>
  </si>
  <si>
    <t>Lump Sum Payments</t>
  </si>
  <si>
    <t>Lump Sum Death Payments</t>
  </si>
  <si>
    <t>Annuity Purchase</t>
  </si>
  <si>
    <t>Repayment of borrowing</t>
  </si>
  <si>
    <t>Other?</t>
  </si>
  <si>
    <t>Scheme Value</t>
  </si>
  <si>
    <t>Members</t>
  </si>
  <si>
    <t>o/s balance 05/04/2016</t>
  </si>
  <si>
    <t>income</t>
  </si>
  <si>
    <t xml:space="preserve">acquired </t>
  </si>
  <si>
    <t>disposed</t>
  </si>
  <si>
    <t>April</t>
  </si>
  <si>
    <t xml:space="preserve">May 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</si>
  <si>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</si>
  <si>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</si>
  <si>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</si>
  <si>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</si>
  <si>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</si>
  <si>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</si>
  <si>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</si>
  <si>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</si>
  <si>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</si>
  <si>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</si>
  <si>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Totals</t>
  </si>
  <si>
    <t>Cash total</t>
  </si>
  <si>
    <t>Connected total</t>
  </si>
  <si>
    <t>UnConnected total</t>
  </si>
  <si>
    <t>Income</t>
  </si>
  <si>
    <t>May</t>
  </si>
  <si>
    <t xml:space="preserve">July </t>
  </si>
  <si>
    <t>Member 3</t>
  </si>
  <si>
    <t>Member 4</t>
  </si>
  <si>
    <t xml:space="preserve">Totals: </t>
  </si>
  <si>
    <t>Member 2</t>
  </si>
  <si>
    <t>RSA</t>
  </si>
  <si>
    <t>Payment Date</t>
  </si>
  <si>
    <t>The Victor Johnson SSAS</t>
  </si>
  <si>
    <t>00809520RD</t>
  </si>
  <si>
    <t>Scheme Return Data Capture for the tax year ending 05 April 2016 and 2017</t>
  </si>
  <si>
    <t>o/s balance 05/04/2015</t>
  </si>
  <si>
    <t>Cash at bank</t>
  </si>
  <si>
    <t>arms length property</t>
  </si>
  <si>
    <t>connected property</t>
  </si>
  <si>
    <t>borrowing</t>
  </si>
  <si>
    <t>Land at Three Crosses</t>
  </si>
  <si>
    <t>acquired</t>
  </si>
  <si>
    <t>land at Dyffryn, Bryncoch</t>
  </si>
  <si>
    <t>Pub at Riverside Walk</t>
  </si>
  <si>
    <t>Victor Johnson</t>
  </si>
  <si>
    <t>refund</t>
  </si>
  <si>
    <t>prof fees</t>
  </si>
  <si>
    <t>G Thomas</t>
  </si>
  <si>
    <t>roof repairs</t>
  </si>
  <si>
    <t>on post office</t>
  </si>
  <si>
    <t xml:space="preserve">Pension </t>
  </si>
  <si>
    <t>HMRC PAYE</t>
  </si>
  <si>
    <t>Ref</t>
  </si>
  <si>
    <t>Dr</t>
  </si>
  <si>
    <t>Cr</t>
  </si>
  <si>
    <t>Balance</t>
  </si>
  <si>
    <t>interest</t>
  </si>
  <si>
    <t>Post office (rent?)</t>
  </si>
  <si>
    <t>balance b/f</t>
  </si>
  <si>
    <t>HMRC VAT</t>
  </si>
  <si>
    <t>Loan repayment</t>
  </si>
  <si>
    <t>CHQ (HMRC PAYE)</t>
  </si>
  <si>
    <t>CHQ (admin fees?)</t>
  </si>
  <si>
    <t>CHQ 8 (roof repairs)</t>
  </si>
  <si>
    <t>CHQ 7 (Pension Payment)</t>
  </si>
  <si>
    <t>???</t>
  </si>
  <si>
    <t>CHQ 4 (admin fees?)</t>
  </si>
  <si>
    <t>CHQ 6 (prof fees G Thomas)</t>
  </si>
  <si>
    <t>disposed2015/2016</t>
  </si>
  <si>
    <t>37/39 Riverside Walk</t>
  </si>
  <si>
    <t>CHQ 1 Insurance</t>
  </si>
  <si>
    <t>maintenance post office</t>
  </si>
  <si>
    <t>CHQ 2 - refund of maintenance</t>
  </si>
  <si>
    <t>PP Fees INV 4185</t>
  </si>
  <si>
    <t>PP Fees INV 3549</t>
  </si>
  <si>
    <t>CHQ 14?</t>
  </si>
  <si>
    <t>CHQ 15?</t>
  </si>
  <si>
    <t>CHQ 13?</t>
  </si>
  <si>
    <t>pension payment?</t>
  </si>
  <si>
    <t>CHQ 11?</t>
  </si>
  <si>
    <t>loan repayment (estimated)</t>
  </si>
  <si>
    <t>???????</t>
  </si>
  <si>
    <t>Fees 2016/7</t>
  </si>
  <si>
    <t>Fees 2015/6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</si>
</sst>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£&quot;* #,##0.00_-;\-&quot;£&quot;* #,##0.00_-;_-&quot;£&quot;* &quot;-&quot;??_-;_-@_-"/>
    <numFmt numFmtId="164" formatCode="&quot;£&quot;#,##0.00"/>
    <numFmt numFmtId="165" formatCode="0.000%"/>
    <numFmt numFmtId="166" formatCode="_-[$£-809]* #,##0.00_-;\-[$£-809]* #,##0.00_-;_-[$£-809]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87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7" xfId="0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0" fontId="1" fillId="0" borderId="0" xfId="0" applyFont="1"/>
    <xf numFmtId="164" fontId="0" fillId="0" borderId="0" xfId="0" applyNumberFormat="1"/>
    <xf numFmtId="0" fontId="0" fillId="0" borderId="0" xfId="0" applyAlignment="1">
      <alignment vertical="center"/>
    </xf>
    <xf numFmtId="164" fontId="1" fillId="0" borderId="0" xfId="0" applyNumberFormat="1" applyFont="1"/>
    <xf numFmtId="0" fontId="3" fillId="2" borderId="1" xfId="0" applyFont="1" applyFill="1" applyBorder="1"/>
    <xf numFmtId="0" fontId="3" fillId="3" borderId="1" xfId="0" applyFont="1" applyFill="1" applyBorder="1"/>
    <xf numFmtId="165" fontId="0" fillId="3" borderId="1" xfId="0" applyNumberFormat="1" applyFill="1" applyBorder="1"/>
    <xf numFmtId="0" fontId="0" fillId="4" borderId="1" xfId="0" applyFill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0" fontId="0" fillId="0" borderId="0" xfId="0" applyProtection="1">
      <protection locked="0"/>
    </xf>
    <xf numFmtId="164" fontId="0" fillId="2" borderId="1" xfId="0" applyNumberFormat="1" applyFill="1" applyBorder="1"/>
    <xf numFmtId="14" fontId="0" fillId="2" borderId="1" xfId="0" applyNumberFormat="1" applyFill="1" applyBorder="1" applyProtection="1">
      <protection locked="0"/>
    </xf>
    <xf numFmtId="164" fontId="0" fillId="3" borderId="1" xfId="0" applyNumberFormat="1" applyFill="1" applyBorder="1"/>
    <xf numFmtId="0" fontId="0" fillId="0" borderId="0" xfId="0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Font="1" applyFill="1" applyBorder="1" applyAlignment="1">
      <alignment horizontal="left" wrapText="1"/>
    </xf>
    <xf numFmtId="0" fontId="4" fillId="0" borderId="0" xfId="0" applyFont="1"/>
    <xf numFmtId="0" fontId="1" fillId="0" borderId="13" xfId="0" applyFont="1" applyBorder="1"/>
    <xf numFmtId="164" fontId="0" fillId="0" borderId="0" xfId="0" applyNumberFormat="1" applyAlignment="1">
      <alignment horizontal="center"/>
    </xf>
    <xf numFmtId="0" fontId="0" fillId="0" borderId="13" xfId="0" applyBorder="1"/>
    <xf numFmtId="0" fontId="0" fillId="0" borderId="0" xfId="0" applyFill="1" applyBorder="1"/>
    <xf numFmtId="164" fontId="0" fillId="0" borderId="14" xfId="0" applyNumberFormat="1" applyFill="1" applyBorder="1" applyAlignment="1">
      <alignment horizontal="center"/>
    </xf>
    <xf numFmtId="0" fontId="0" fillId="0" borderId="0" xfId="0" applyFont="1" applyFill="1"/>
    <xf numFmtId="0" fontId="0" fillId="0" borderId="0" xfId="0" applyFont="1"/>
    <xf numFmtId="166" fontId="0" fillId="0" borderId="0" xfId="0" applyNumberFormat="1"/>
    <xf numFmtId="166" fontId="0" fillId="0" borderId="0" xfId="0" applyNumberFormat="1" applyFill="1" applyBorder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0" fillId="0" borderId="0" xfId="0" applyNumberFormat="1"/>
    <xf numFmtId="166" fontId="1" fillId="0" borderId="0" xfId="0" applyNumberFormat="1" applyFont="1"/>
    <xf numFmtId="0" fontId="0" fillId="0" borderId="0" xfId="0" applyAlignment="1">
      <alignment wrapText="1"/>
    </xf>
    <xf numFmtId="0" fontId="0" fillId="0" borderId="5" xfId="0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164" fontId="1" fillId="0" borderId="15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166" fontId="0" fillId="0" borderId="3" xfId="0" applyNumberFormat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166" fontId="0" fillId="0" borderId="6" xfId="0" applyNumberFormat="1" applyBorder="1" applyAlignment="1">
      <alignment horizontal="center"/>
    </xf>
    <xf numFmtId="166" fontId="0" fillId="0" borderId="5" xfId="0" applyNumberFormat="1" applyFill="1" applyBorder="1" applyAlignment="1">
      <alignment horizontal="center"/>
    </xf>
    <xf numFmtId="44" fontId="1" fillId="0" borderId="0" xfId="1" applyFont="1"/>
    <xf numFmtId="44" fontId="0" fillId="0" borderId="3" xfId="1" applyFont="1" applyBorder="1" applyAlignment="1">
      <alignment horizontal="center"/>
    </xf>
    <xf numFmtId="44" fontId="0" fillId="0" borderId="0" xfId="1" applyFont="1"/>
    <xf numFmtId="44" fontId="0" fillId="0" borderId="1" xfId="1" applyFont="1" applyBorder="1" applyAlignment="1">
      <alignment horizontal="center"/>
    </xf>
    <xf numFmtId="44" fontId="0" fillId="0" borderId="6" xfId="1" applyFont="1" applyBorder="1" applyAlignment="1">
      <alignment horizontal="center"/>
    </xf>
    <xf numFmtId="44" fontId="0" fillId="0" borderId="5" xfId="1" applyFont="1" applyFill="1" applyBorder="1" applyAlignment="1">
      <alignment horizontal="center"/>
    </xf>
    <xf numFmtId="44" fontId="0" fillId="0" borderId="17" xfId="1" applyFont="1" applyFill="1" applyBorder="1" applyAlignment="1">
      <alignment horizontal="center"/>
    </xf>
    <xf numFmtId="164" fontId="7" fillId="0" borderId="8" xfId="0" applyNumberFormat="1" applyFont="1" applyBorder="1" applyAlignment="1">
      <alignment horizontal="center"/>
    </xf>
    <xf numFmtId="44" fontId="0" fillId="0" borderId="0" xfId="1" applyFont="1" applyAlignment="1">
      <alignment horizontal="center"/>
    </xf>
    <xf numFmtId="44" fontId="0" fillId="0" borderId="0" xfId="0" applyNumberFormat="1"/>
    <xf numFmtId="0" fontId="0" fillId="0" borderId="0" xfId="0" applyNumberFormat="1" applyAlignment="1">
      <alignment horizontal="center"/>
    </xf>
    <xf numFmtId="44" fontId="5" fillId="0" borderId="0" xfId="1" applyFont="1"/>
    <xf numFmtId="44" fontId="0" fillId="0" borderId="0" xfId="1" applyFont="1" applyFill="1" applyBorder="1"/>
    <xf numFmtId="44" fontId="5" fillId="0" borderId="0" xfId="1" applyFont="1" applyFill="1" applyBorder="1"/>
    <xf numFmtId="14" fontId="0" fillId="0" borderId="0" xfId="0" applyNumberFormat="1" applyFill="1" applyBorder="1"/>
    <xf numFmtId="166" fontId="0" fillId="0" borderId="0" xfId="0" applyNumberFormat="1" applyFont="1"/>
    <xf numFmtId="44" fontId="6" fillId="0" borderId="0" xfId="1" applyFont="1"/>
    <xf numFmtId="14" fontId="0" fillId="0" borderId="0" xfId="0" applyNumberFormat="1" applyFont="1"/>
    <xf numFmtId="14" fontId="0" fillId="5" borderId="11" xfId="0" applyNumberFormat="1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/>
    </xf>
    <xf numFmtId="0" fontId="3" fillId="0" borderId="0" xfId="0" applyFont="1" applyAlignment="1">
      <alignment horizontal="center"/>
    </xf>
    <xf numFmtId="165" fontId="0" fillId="3" borderId="1" xfId="0" applyNumberFormat="1" applyFill="1" applyBorder="1" applyAlignment="1">
      <alignment horizontal="center"/>
    </xf>
    <xf numFmtId="0" fontId="0" fillId="4" borderId="11" xfId="0" applyFill="1" applyBorder="1" applyAlignment="1" applyProtection="1">
      <alignment horizontal="center"/>
      <protection locked="0"/>
    </xf>
    <xf numFmtId="0" fontId="0" fillId="4" borderId="12" xfId="0" applyFill="1" applyBorder="1" applyAlignment="1" applyProtection="1">
      <alignment horizontal="center"/>
      <protection locked="0"/>
    </xf>
    <xf numFmtId="14" fontId="0" fillId="4" borderId="11" xfId="0" applyNumberFormat="1" applyFill="1" applyBorder="1" applyAlignment="1" applyProtection="1">
      <alignment horizontal="center"/>
      <protection locked="0"/>
    </xf>
    <xf numFmtId="14" fontId="1" fillId="0" borderId="0" xfId="0" applyNumberFormat="1" applyFont="1"/>
    <xf numFmtId="17" fontId="0" fillId="0" borderId="0" xfId="0" applyNumberFormat="1"/>
    <xf numFmtId="44" fontId="0" fillId="0" borderId="0" xfId="1" applyFont="1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95"/>
  <sheetViews>
    <sheetView workbookViewId="0">
      <selection activeCell="L3" sqref="L3:L36"/>
    </sheetView>
  </sheetViews>
  <sheetFormatPr defaultRowHeight="15" x14ac:dyDescent="0.25"/>
  <cols>
    <col min="1" max="1" width="32.5703125" customWidth="1"/>
    <col min="2" max="2" width="43" customWidth="1"/>
    <col min="3" max="3" width="14.28515625" bestFit="1" customWidth="1"/>
    <col min="4" max="4" width="10.5703125" style="38" bestFit="1" customWidth="1"/>
    <col min="5" max="5" width="10.7109375" bestFit="1" customWidth="1"/>
    <col min="6" max="6" width="13" customWidth="1"/>
    <col min="7" max="7" width="11.5703125" bestFit="1" customWidth="1"/>
    <col min="8" max="8" width="12.7109375" bestFit="1" customWidth="1"/>
    <col min="9" max="9" width="10.42578125" customWidth="1"/>
    <col min="10" max="10" width="30.28515625" bestFit="1" customWidth="1"/>
    <col min="11" max="12" width="11.5703125" bestFit="1" customWidth="1"/>
    <col min="13" max="13" width="12.5703125" bestFit="1" customWidth="1"/>
  </cols>
  <sheetData>
    <row r="2" spans="1:13" ht="31.5" x14ac:dyDescent="0.35">
      <c r="A2" s="30" t="s">
        <v>68</v>
      </c>
      <c r="F2" s="45" t="s">
        <v>65</v>
      </c>
      <c r="G2" s="45" t="s">
        <v>84</v>
      </c>
      <c r="H2" t="s">
        <v>85</v>
      </c>
      <c r="I2" s="45" t="s">
        <v>4</v>
      </c>
      <c r="J2" s="45" t="s">
        <v>86</v>
      </c>
      <c r="K2" s="45" t="s">
        <v>87</v>
      </c>
      <c r="L2" s="45" t="s">
        <v>88</v>
      </c>
      <c r="M2" s="45" t="s">
        <v>89</v>
      </c>
    </row>
    <row r="3" spans="1:13" x14ac:dyDescent="0.25">
      <c r="A3" s="13" t="s">
        <v>18</v>
      </c>
      <c r="B3" s="40" t="s">
        <v>64</v>
      </c>
      <c r="E3" s="43"/>
      <c r="F3" s="85">
        <v>42095</v>
      </c>
      <c r="G3" s="38"/>
      <c r="H3" s="38"/>
      <c r="I3" s="43">
        <v>42825</v>
      </c>
      <c r="J3" t="s">
        <v>90</v>
      </c>
      <c r="K3" s="59"/>
      <c r="L3" s="59">
        <v>1.18</v>
      </c>
      <c r="M3" s="59">
        <v>20875.82</v>
      </c>
    </row>
    <row r="4" spans="1:13" x14ac:dyDescent="0.25">
      <c r="A4" s="13" t="s">
        <v>19</v>
      </c>
      <c r="B4" s="40" t="s">
        <v>64</v>
      </c>
      <c r="E4" s="43"/>
      <c r="F4" s="85">
        <v>42125</v>
      </c>
      <c r="G4" s="38"/>
      <c r="H4" s="38"/>
      <c r="I4" s="43">
        <v>42818</v>
      </c>
      <c r="J4" t="s">
        <v>91</v>
      </c>
      <c r="K4" s="59"/>
      <c r="L4" s="59">
        <v>16230</v>
      </c>
      <c r="M4" s="59">
        <v>20874.64</v>
      </c>
    </row>
    <row r="5" spans="1:13" x14ac:dyDescent="0.25">
      <c r="A5" s="31" t="s">
        <v>1</v>
      </c>
      <c r="B5" s="40" t="s">
        <v>66</v>
      </c>
      <c r="E5" s="43"/>
      <c r="F5" s="85">
        <v>42156</v>
      </c>
      <c r="G5" s="38"/>
      <c r="H5" s="38"/>
      <c r="I5" s="43">
        <v>42804</v>
      </c>
      <c r="J5" t="s">
        <v>92</v>
      </c>
      <c r="K5" s="59"/>
      <c r="L5" s="59"/>
      <c r="M5" s="59">
        <v>4644.6400000000003</v>
      </c>
    </row>
    <row r="6" spans="1:13" x14ac:dyDescent="0.25">
      <c r="A6" s="31" t="s">
        <v>3</v>
      </c>
      <c r="B6" s="41" t="s">
        <v>67</v>
      </c>
      <c r="C6" t="s">
        <v>63</v>
      </c>
      <c r="D6" s="38" t="s">
        <v>60</v>
      </c>
      <c r="E6" s="43" t="s">
        <v>61</v>
      </c>
      <c r="F6" s="85">
        <v>42186</v>
      </c>
      <c r="G6" s="38"/>
      <c r="H6" s="38"/>
      <c r="J6" t="s">
        <v>115</v>
      </c>
      <c r="K6" s="59">
        <f>M7-M5</f>
        <v>3822.3</v>
      </c>
      <c r="L6" s="59"/>
      <c r="M6" s="59"/>
    </row>
    <row r="7" spans="1:13" x14ac:dyDescent="0.25">
      <c r="A7" s="31" t="s">
        <v>36</v>
      </c>
      <c r="B7" s="41" t="s">
        <v>78</v>
      </c>
      <c r="E7" s="43"/>
      <c r="F7" s="85">
        <v>42217</v>
      </c>
      <c r="G7" s="38"/>
      <c r="H7" s="38"/>
      <c r="I7" s="43">
        <v>42794</v>
      </c>
      <c r="J7" t="s">
        <v>114</v>
      </c>
      <c r="K7" s="59">
        <f>K12</f>
        <v>2842.83</v>
      </c>
      <c r="L7" s="59"/>
      <c r="M7" s="59">
        <f>M8-K7</f>
        <v>8466.94</v>
      </c>
    </row>
    <row r="8" spans="1:13" x14ac:dyDescent="0.25">
      <c r="A8" s="31" t="s">
        <v>4</v>
      </c>
      <c r="B8" s="42">
        <v>42830</v>
      </c>
      <c r="E8" s="43"/>
      <c r="F8" s="85">
        <v>42248</v>
      </c>
      <c r="G8" s="38"/>
      <c r="H8" s="38"/>
      <c r="I8" s="43">
        <v>42772</v>
      </c>
      <c r="J8" t="s">
        <v>93</v>
      </c>
      <c r="K8" s="59">
        <v>2705</v>
      </c>
      <c r="L8" s="59"/>
      <c r="M8" s="59">
        <v>11309.77</v>
      </c>
    </row>
    <row r="9" spans="1:13" x14ac:dyDescent="0.25">
      <c r="A9" s="31"/>
      <c r="B9" s="32"/>
      <c r="E9" s="43"/>
      <c r="F9" s="85">
        <v>42278</v>
      </c>
      <c r="G9" s="38"/>
      <c r="H9" s="38"/>
      <c r="I9" s="43">
        <v>42767</v>
      </c>
      <c r="J9" t="s">
        <v>107</v>
      </c>
      <c r="K9" s="59">
        <v>912</v>
      </c>
      <c r="L9" s="59"/>
      <c r="M9" s="59"/>
    </row>
    <row r="10" spans="1:13" x14ac:dyDescent="0.25">
      <c r="A10" s="31" t="s">
        <v>20</v>
      </c>
      <c r="B10" s="67">
        <v>2017</v>
      </c>
      <c r="C10" s="8">
        <v>2016</v>
      </c>
      <c r="E10" s="43"/>
      <c r="F10" s="85">
        <v>42309</v>
      </c>
      <c r="G10" s="38"/>
      <c r="H10" s="38"/>
      <c r="I10" s="43">
        <v>42767</v>
      </c>
      <c r="J10" t="s">
        <v>108</v>
      </c>
      <c r="K10" s="59">
        <v>912</v>
      </c>
      <c r="L10" s="59"/>
      <c r="M10" s="59">
        <v>14014.77</v>
      </c>
    </row>
    <row r="11" spans="1:13" x14ac:dyDescent="0.25">
      <c r="A11" s="33" t="s">
        <v>21</v>
      </c>
      <c r="B11" s="32">
        <v>0</v>
      </c>
      <c r="E11" s="43"/>
      <c r="F11" s="85">
        <v>42339</v>
      </c>
      <c r="G11" s="38">
        <v>40000</v>
      </c>
      <c r="H11" s="38"/>
      <c r="I11" s="43">
        <v>42766</v>
      </c>
      <c r="J11" t="s">
        <v>90</v>
      </c>
      <c r="K11" s="59"/>
      <c r="L11" s="59">
        <v>2.82</v>
      </c>
      <c r="M11" s="59">
        <v>15838.77</v>
      </c>
    </row>
    <row r="12" spans="1:13" x14ac:dyDescent="0.25">
      <c r="A12" s="33" t="s">
        <v>22</v>
      </c>
      <c r="B12" s="32">
        <v>0</v>
      </c>
      <c r="E12" s="43"/>
      <c r="F12" s="85">
        <v>42370</v>
      </c>
      <c r="G12" s="38"/>
      <c r="H12" s="38">
        <v>26666</v>
      </c>
      <c r="I12" s="43">
        <v>42765</v>
      </c>
      <c r="J12" t="s">
        <v>94</v>
      </c>
      <c r="K12" s="59">
        <v>2842.83</v>
      </c>
      <c r="L12" s="59"/>
      <c r="M12" s="59">
        <v>15835.95</v>
      </c>
    </row>
    <row r="13" spans="1:13" x14ac:dyDescent="0.25">
      <c r="A13" s="33" t="s">
        <v>23</v>
      </c>
      <c r="B13" s="32">
        <v>0</v>
      </c>
      <c r="E13" s="43"/>
      <c r="F13" s="85">
        <v>42401</v>
      </c>
      <c r="G13" s="38"/>
      <c r="H13" s="38"/>
      <c r="I13" s="43">
        <v>42745</v>
      </c>
      <c r="J13" t="s">
        <v>112</v>
      </c>
      <c r="K13" s="59">
        <v>10000</v>
      </c>
      <c r="L13" s="59"/>
      <c r="M13" s="59">
        <v>18678.78</v>
      </c>
    </row>
    <row r="14" spans="1:13" x14ac:dyDescent="0.25">
      <c r="A14" s="33" t="s">
        <v>24</v>
      </c>
      <c r="B14" s="32">
        <v>0</v>
      </c>
      <c r="E14" s="43"/>
      <c r="F14" s="85">
        <v>42430</v>
      </c>
      <c r="G14" s="38"/>
      <c r="H14" s="38"/>
      <c r="I14" s="43">
        <v>42734</v>
      </c>
      <c r="J14" t="s">
        <v>90</v>
      </c>
      <c r="K14" s="59"/>
      <c r="L14" s="59">
        <v>2.25</v>
      </c>
      <c r="M14" s="59">
        <v>28678.78</v>
      </c>
    </row>
    <row r="15" spans="1:13" x14ac:dyDescent="0.25">
      <c r="A15" s="33" t="s">
        <v>25</v>
      </c>
      <c r="B15" s="32">
        <v>0</v>
      </c>
      <c r="D15" s="44"/>
      <c r="G15" s="44">
        <f>SUM(G3:G14)</f>
        <v>40000</v>
      </c>
      <c r="H15" s="44">
        <f>SUM(H3:H14)</f>
        <v>26666</v>
      </c>
      <c r="I15" s="43">
        <v>42727</v>
      </c>
      <c r="J15" t="s">
        <v>110</v>
      </c>
      <c r="K15" s="59">
        <v>600</v>
      </c>
      <c r="L15" s="59"/>
      <c r="M15" s="59">
        <v>28676.53</v>
      </c>
    </row>
    <row r="16" spans="1:13" x14ac:dyDescent="0.25">
      <c r="A16" s="33" t="s">
        <v>26</v>
      </c>
      <c r="B16" s="32">
        <v>0</v>
      </c>
      <c r="I16" s="43">
        <v>42726</v>
      </c>
      <c r="J16" t="s">
        <v>91</v>
      </c>
      <c r="K16" s="59"/>
      <c r="L16" s="59">
        <v>16230</v>
      </c>
      <c r="M16" s="59">
        <v>29276.53</v>
      </c>
    </row>
    <row r="17" spans="1:13" x14ac:dyDescent="0.25">
      <c r="A17" s="33" t="s">
        <v>27</v>
      </c>
      <c r="B17" s="32">
        <v>0</v>
      </c>
      <c r="G17" s="13" t="s">
        <v>117</v>
      </c>
      <c r="H17" s="13" t="s">
        <v>116</v>
      </c>
      <c r="I17" s="43">
        <v>42704</v>
      </c>
      <c r="J17" t="s">
        <v>90</v>
      </c>
      <c r="K17" s="59"/>
      <c r="L17" s="59">
        <v>1.56</v>
      </c>
      <c r="M17" s="59">
        <v>13046.53</v>
      </c>
    </row>
    <row r="18" spans="1:13" x14ac:dyDescent="0.25">
      <c r="A18" s="31" t="s">
        <v>28</v>
      </c>
      <c r="B18" s="32"/>
      <c r="F18" t="s">
        <v>41</v>
      </c>
      <c r="G18" s="38"/>
      <c r="H18" s="38"/>
      <c r="I18" s="43">
        <v>42681</v>
      </c>
      <c r="J18" t="s">
        <v>93</v>
      </c>
      <c r="K18" s="59">
        <v>2705</v>
      </c>
      <c r="L18" s="59"/>
      <c r="M18" s="59">
        <v>13044.97</v>
      </c>
    </row>
    <row r="19" spans="1:13" x14ac:dyDescent="0.25">
      <c r="A19" s="33" t="s">
        <v>29</v>
      </c>
      <c r="B19" s="32">
        <v>0</v>
      </c>
      <c r="E19" t="s">
        <v>79</v>
      </c>
      <c r="F19" t="s">
        <v>42</v>
      </c>
      <c r="G19" s="38">
        <v>2115</v>
      </c>
      <c r="H19" s="38"/>
      <c r="I19" s="43">
        <v>42674</v>
      </c>
      <c r="J19" t="s">
        <v>90</v>
      </c>
      <c r="K19" s="59"/>
      <c r="L19" s="59">
        <v>5.97</v>
      </c>
      <c r="M19" s="59">
        <v>15749.97</v>
      </c>
    </row>
    <row r="20" spans="1:13" x14ac:dyDescent="0.25">
      <c r="A20" s="33" t="s">
        <v>30</v>
      </c>
      <c r="B20" s="32">
        <v>0</v>
      </c>
      <c r="F20" t="s">
        <v>43</v>
      </c>
      <c r="G20" s="38"/>
      <c r="H20" s="38"/>
      <c r="I20" s="43">
        <v>42674</v>
      </c>
      <c r="J20" t="s">
        <v>94</v>
      </c>
      <c r="K20" s="59">
        <v>3014.31</v>
      </c>
      <c r="L20" s="59"/>
      <c r="M20" s="59"/>
    </row>
    <row r="21" spans="1:13" x14ac:dyDescent="0.25">
      <c r="A21" s="33" t="s">
        <v>31</v>
      </c>
      <c r="B21" s="32">
        <v>0</v>
      </c>
      <c r="E21" t="s">
        <v>80</v>
      </c>
      <c r="F21" t="s">
        <v>44</v>
      </c>
      <c r="G21" s="38">
        <v>2400</v>
      </c>
      <c r="H21" s="38"/>
      <c r="I21" s="43">
        <v>42653</v>
      </c>
      <c r="J21" t="s">
        <v>109</v>
      </c>
      <c r="K21" s="59">
        <v>1300</v>
      </c>
      <c r="L21" s="59"/>
      <c r="M21" s="59">
        <v>18758.310000000001</v>
      </c>
    </row>
    <row r="22" spans="1:13" x14ac:dyDescent="0.25">
      <c r="A22" s="33" t="s">
        <v>32</v>
      </c>
      <c r="B22" s="32">
        <v>0</v>
      </c>
      <c r="E22" t="s">
        <v>81</v>
      </c>
      <c r="F22" t="s">
        <v>45</v>
      </c>
      <c r="G22" s="38"/>
      <c r="H22" s="38"/>
      <c r="I22" s="43">
        <v>42643</v>
      </c>
      <c r="J22" t="s">
        <v>90</v>
      </c>
      <c r="K22" s="59"/>
      <c r="L22" s="59">
        <v>2.38</v>
      </c>
      <c r="M22" s="59">
        <v>20058.310000000001</v>
      </c>
    </row>
    <row r="23" spans="1:13" x14ac:dyDescent="0.25">
      <c r="A23" s="33" t="s">
        <v>33</v>
      </c>
      <c r="B23" s="32">
        <v>35553.43</v>
      </c>
      <c r="C23" s="59">
        <v>11904</v>
      </c>
      <c r="D23" s="39"/>
      <c r="E23" s="34"/>
      <c r="F23" t="s">
        <v>46</v>
      </c>
      <c r="G23" s="38"/>
      <c r="H23" s="38"/>
      <c r="I23" s="43">
        <v>42640</v>
      </c>
      <c r="J23" t="s">
        <v>91</v>
      </c>
      <c r="K23" s="59"/>
      <c r="L23" s="59">
        <v>16230</v>
      </c>
      <c r="M23" s="59">
        <v>20055.93</v>
      </c>
    </row>
    <row r="24" spans="1:13" ht="15.75" thickBot="1" x14ac:dyDescent="0.3">
      <c r="A24" s="33" t="s">
        <v>34</v>
      </c>
      <c r="B24" s="35">
        <v>11078</v>
      </c>
      <c r="C24" s="59">
        <f>G30</f>
        <v>11385</v>
      </c>
      <c r="D24" s="39"/>
      <c r="E24" s="36"/>
      <c r="F24" t="s">
        <v>47</v>
      </c>
      <c r="G24" s="38"/>
      <c r="H24" s="38"/>
      <c r="I24" s="43">
        <v>42613</v>
      </c>
      <c r="J24" t="s">
        <v>90</v>
      </c>
      <c r="K24" s="59"/>
      <c r="L24" s="59">
        <v>5.99</v>
      </c>
      <c r="M24" s="59">
        <v>3825.93</v>
      </c>
    </row>
    <row r="25" spans="1:13" ht="15.75" thickTop="1" x14ac:dyDescent="0.25">
      <c r="B25" s="32">
        <f>SUM(B11,B12,B13,B14,B15,B16,B17,B19,B20,B22,B21,B23,B24)</f>
        <v>46631.43</v>
      </c>
      <c r="C25" s="86">
        <f>SUM(C23:C24)</f>
        <v>23289</v>
      </c>
      <c r="D25" s="39"/>
      <c r="E25" s="37"/>
      <c r="F25" t="s">
        <v>48</v>
      </c>
      <c r="G25" s="38"/>
      <c r="H25" s="38"/>
      <c r="I25" s="43">
        <v>42606</v>
      </c>
      <c r="J25" t="s">
        <v>111</v>
      </c>
      <c r="K25" s="59">
        <v>13333</v>
      </c>
      <c r="L25" s="59"/>
      <c r="M25" s="59">
        <v>3819.94</v>
      </c>
    </row>
    <row r="26" spans="1:13" x14ac:dyDescent="0.25">
      <c r="B26" s="8"/>
      <c r="D26" s="39"/>
      <c r="E26" s="37" t="s">
        <v>82</v>
      </c>
      <c r="F26" t="s">
        <v>49</v>
      </c>
      <c r="G26" s="38">
        <v>6870</v>
      </c>
      <c r="H26" s="38"/>
      <c r="I26" s="43">
        <v>42587</v>
      </c>
      <c r="J26" t="s">
        <v>93</v>
      </c>
      <c r="K26" s="59">
        <v>2615</v>
      </c>
      <c r="L26" s="59"/>
      <c r="M26" s="59">
        <v>17152.939999999999</v>
      </c>
    </row>
    <row r="27" spans="1:13" x14ac:dyDescent="0.25">
      <c r="D27" s="39"/>
      <c r="E27" s="37" t="s">
        <v>83</v>
      </c>
      <c r="F27" t="s">
        <v>50</v>
      </c>
      <c r="G27" s="38"/>
      <c r="H27" s="38"/>
      <c r="I27" s="43">
        <v>42580</v>
      </c>
      <c r="J27" t="s">
        <v>90</v>
      </c>
      <c r="K27" s="59"/>
      <c r="L27" s="59">
        <v>9.1999999999999993</v>
      </c>
      <c r="M27" s="59">
        <v>19767.939999999999</v>
      </c>
    </row>
    <row r="28" spans="1:13" x14ac:dyDescent="0.25">
      <c r="A28" t="s">
        <v>35</v>
      </c>
      <c r="B28" s="6">
        <f>Valuation!B23</f>
        <v>476875.81999999995</v>
      </c>
      <c r="C28" s="59">
        <f>Valuation!D23</f>
        <v>537928.43999999994</v>
      </c>
      <c r="D28" s="39"/>
      <c r="E28" s="37"/>
      <c r="F28" t="s">
        <v>51</v>
      </c>
      <c r="G28" s="38"/>
      <c r="H28" s="38"/>
      <c r="I28" s="43">
        <v>42580</v>
      </c>
      <c r="J28" t="s">
        <v>94</v>
      </c>
      <c r="K28" s="59">
        <v>2998.86</v>
      </c>
      <c r="L28" s="59"/>
      <c r="M28" s="59"/>
    </row>
    <row r="29" spans="1:13" x14ac:dyDescent="0.25">
      <c r="D29" s="39"/>
      <c r="F29" t="s">
        <v>52</v>
      </c>
      <c r="G29" s="38"/>
      <c r="H29" s="38"/>
      <c r="I29" s="43">
        <v>42559</v>
      </c>
      <c r="J29" t="s">
        <v>112</v>
      </c>
      <c r="K29" s="59">
        <v>20000</v>
      </c>
      <c r="L29" s="59"/>
      <c r="M29" s="59">
        <v>22757.599999999999</v>
      </c>
    </row>
    <row r="30" spans="1:13" x14ac:dyDescent="0.25">
      <c r="B30" t="str">
        <f>B3</f>
        <v>RSA</v>
      </c>
      <c r="F30" s="13" t="s">
        <v>62</v>
      </c>
      <c r="G30" s="57">
        <f>SUM(G18:G29)</f>
        <v>11385</v>
      </c>
      <c r="H30" s="57">
        <f>SUM(H18:H29)</f>
        <v>0</v>
      </c>
      <c r="I30" s="43">
        <v>42551</v>
      </c>
      <c r="J30" t="s">
        <v>90</v>
      </c>
      <c r="K30" s="59"/>
      <c r="L30" s="59">
        <v>10.14</v>
      </c>
      <c r="M30" s="59">
        <v>42757.599999999999</v>
      </c>
    </row>
    <row r="31" spans="1:13" x14ac:dyDescent="0.25">
      <c r="B31" t="str">
        <f>B4</f>
        <v>RSA</v>
      </c>
      <c r="I31" s="43">
        <v>42544</v>
      </c>
      <c r="J31" t="s">
        <v>91</v>
      </c>
      <c r="K31" s="59"/>
      <c r="L31" s="59">
        <v>16230</v>
      </c>
      <c r="M31" s="59">
        <v>42747.46</v>
      </c>
    </row>
    <row r="32" spans="1:13" x14ac:dyDescent="0.25">
      <c r="I32" s="43">
        <v>42531</v>
      </c>
      <c r="J32" t="s">
        <v>92</v>
      </c>
      <c r="K32" s="59"/>
      <c r="L32" s="59"/>
      <c r="M32" s="59">
        <v>26517.46</v>
      </c>
    </row>
    <row r="33" spans="9:13" x14ac:dyDescent="0.25">
      <c r="I33" s="43">
        <v>42521</v>
      </c>
      <c r="J33" t="s">
        <v>90</v>
      </c>
      <c r="K33" s="59"/>
      <c r="L33" s="59">
        <v>9.15</v>
      </c>
      <c r="M33" s="59">
        <v>26517.46</v>
      </c>
    </row>
    <row r="34" spans="9:13" x14ac:dyDescent="0.25">
      <c r="I34" s="43">
        <v>42499</v>
      </c>
      <c r="J34" t="s">
        <v>113</v>
      </c>
      <c r="K34" s="59">
        <v>380</v>
      </c>
      <c r="L34" s="59"/>
      <c r="M34" s="59">
        <v>26508.31</v>
      </c>
    </row>
    <row r="35" spans="9:13" x14ac:dyDescent="0.25">
      <c r="I35" s="43">
        <v>42495</v>
      </c>
      <c r="J35" t="s">
        <v>93</v>
      </c>
      <c r="K35" s="59">
        <v>3053</v>
      </c>
      <c r="L35" s="59"/>
      <c r="M35" s="59">
        <v>26888.31</v>
      </c>
    </row>
    <row r="36" spans="9:13" x14ac:dyDescent="0.25">
      <c r="I36" s="43">
        <v>42489</v>
      </c>
      <c r="J36" t="s">
        <v>90</v>
      </c>
      <c r="K36" s="59"/>
      <c r="L36" s="59">
        <v>10.74</v>
      </c>
      <c r="M36" s="59">
        <v>29941.31</v>
      </c>
    </row>
    <row r="37" spans="9:13" x14ac:dyDescent="0.25">
      <c r="I37" s="43">
        <v>42489</v>
      </c>
      <c r="J37" t="s">
        <v>94</v>
      </c>
      <c r="K37" s="59">
        <v>2997.87</v>
      </c>
      <c r="L37" s="59"/>
      <c r="M37" s="59">
        <f>M38-K37</f>
        <v>29930.570000000003</v>
      </c>
    </row>
    <row r="38" spans="9:13" x14ac:dyDescent="0.25">
      <c r="I38" s="84">
        <v>42468</v>
      </c>
      <c r="J38" s="13" t="s">
        <v>92</v>
      </c>
      <c r="K38" s="57"/>
      <c r="L38" s="57"/>
      <c r="M38" s="57">
        <v>32928.44</v>
      </c>
    </row>
    <row r="39" spans="9:13" x14ac:dyDescent="0.25">
      <c r="I39" s="43">
        <v>42460</v>
      </c>
      <c r="J39" s="38" t="s">
        <v>90</v>
      </c>
      <c r="K39" s="59"/>
      <c r="L39" s="68">
        <v>7.2</v>
      </c>
      <c r="M39" s="59">
        <v>32928.44</v>
      </c>
    </row>
    <row r="40" spans="9:13" x14ac:dyDescent="0.25">
      <c r="I40" s="43">
        <v>42452</v>
      </c>
      <c r="J40" s="38" t="s">
        <v>91</v>
      </c>
      <c r="K40" s="59"/>
      <c r="L40" s="59">
        <v>16230</v>
      </c>
      <c r="M40" s="59">
        <v>32921.24</v>
      </c>
    </row>
    <row r="41" spans="9:13" x14ac:dyDescent="0.25">
      <c r="I41" s="43">
        <v>42429</v>
      </c>
      <c r="J41" s="38" t="s">
        <v>90</v>
      </c>
      <c r="K41" s="59"/>
      <c r="L41" s="59">
        <v>5.38</v>
      </c>
      <c r="M41" s="59">
        <v>16691.240000000002</v>
      </c>
    </row>
    <row r="42" spans="9:13" x14ac:dyDescent="0.25">
      <c r="I42" s="71">
        <v>42409</v>
      </c>
      <c r="J42" s="38" t="s">
        <v>93</v>
      </c>
      <c r="K42" s="69">
        <v>1976</v>
      </c>
      <c r="L42" s="70"/>
      <c r="M42" s="59">
        <v>16685.86</v>
      </c>
    </row>
    <row r="43" spans="9:13" x14ac:dyDescent="0.25">
      <c r="I43" s="71">
        <v>42398</v>
      </c>
      <c r="J43" s="38" t="s">
        <v>90</v>
      </c>
      <c r="K43" s="69"/>
      <c r="L43" s="68">
        <v>14.4</v>
      </c>
      <c r="M43" s="59">
        <v>18661.86</v>
      </c>
    </row>
    <row r="44" spans="9:13" x14ac:dyDescent="0.25">
      <c r="I44" s="71">
        <v>42398</v>
      </c>
      <c r="J44" s="38" t="s">
        <v>94</v>
      </c>
      <c r="K44" s="69">
        <v>2990.04</v>
      </c>
      <c r="L44" s="59"/>
      <c r="M44" s="59"/>
    </row>
    <row r="45" spans="9:13" x14ac:dyDescent="0.25">
      <c r="I45" s="71">
        <v>42394</v>
      </c>
      <c r="J45" s="38" t="s">
        <v>95</v>
      </c>
      <c r="K45" s="69">
        <v>26666</v>
      </c>
      <c r="L45" s="59"/>
      <c r="M45" s="59">
        <v>21637.5</v>
      </c>
    </row>
    <row r="46" spans="9:13" x14ac:dyDescent="0.25">
      <c r="I46" s="71">
        <v>42382</v>
      </c>
      <c r="J46" s="38" t="s">
        <v>96</v>
      </c>
      <c r="K46" s="69">
        <v>912</v>
      </c>
      <c r="L46" s="59"/>
      <c r="M46" s="59">
        <v>48303.5</v>
      </c>
    </row>
    <row r="47" spans="9:13" x14ac:dyDescent="0.25">
      <c r="I47" s="71">
        <v>42369</v>
      </c>
      <c r="J47" s="38" t="s">
        <v>90</v>
      </c>
      <c r="K47" s="69"/>
      <c r="L47" s="59">
        <v>24.05</v>
      </c>
      <c r="M47" s="59">
        <v>49215.5</v>
      </c>
    </row>
    <row r="48" spans="9:13" x14ac:dyDescent="0.25">
      <c r="I48" s="71">
        <v>42369</v>
      </c>
      <c r="J48" s="38" t="s">
        <v>97</v>
      </c>
      <c r="K48" s="69">
        <v>6870</v>
      </c>
      <c r="L48" s="59"/>
      <c r="M48" s="59">
        <f>M49-K48</f>
        <v>49191.45</v>
      </c>
    </row>
    <row r="49" spans="9:13" x14ac:dyDescent="0.25">
      <c r="I49" s="71">
        <v>42299</v>
      </c>
      <c r="J49" s="38" t="s">
        <v>91</v>
      </c>
      <c r="K49" s="69"/>
      <c r="L49" s="59">
        <v>16230</v>
      </c>
      <c r="M49" s="59">
        <v>56061.45</v>
      </c>
    </row>
    <row r="50" spans="9:13" x14ac:dyDescent="0.25">
      <c r="I50" s="43">
        <v>42359</v>
      </c>
      <c r="J50" s="72" t="s">
        <v>98</v>
      </c>
      <c r="K50" s="73">
        <v>40000</v>
      </c>
      <c r="L50" s="59"/>
      <c r="M50" s="59">
        <v>39831.449999999997</v>
      </c>
    </row>
    <row r="51" spans="9:13" x14ac:dyDescent="0.25">
      <c r="I51" s="43">
        <v>42345</v>
      </c>
      <c r="J51" s="72" t="s">
        <v>93</v>
      </c>
      <c r="K51" s="59">
        <v>2705</v>
      </c>
      <c r="L51" s="59"/>
      <c r="M51" s="59">
        <v>79831.45</v>
      </c>
    </row>
    <row r="52" spans="9:13" x14ac:dyDescent="0.25">
      <c r="I52" s="43">
        <v>42338</v>
      </c>
      <c r="J52" s="72" t="s">
        <v>90</v>
      </c>
      <c r="K52" s="59"/>
      <c r="L52" s="59">
        <v>27</v>
      </c>
      <c r="M52" s="59">
        <v>82536.45</v>
      </c>
    </row>
    <row r="53" spans="9:13" x14ac:dyDescent="0.25">
      <c r="I53" s="43">
        <v>42318</v>
      </c>
      <c r="J53" s="72" t="s">
        <v>92</v>
      </c>
      <c r="K53" s="59"/>
      <c r="L53" s="59"/>
      <c r="M53" s="59">
        <v>82509.45</v>
      </c>
    </row>
    <row r="54" spans="9:13" x14ac:dyDescent="0.25">
      <c r="I54" s="43" t="s">
        <v>99</v>
      </c>
      <c r="J54" s="72" t="s">
        <v>90</v>
      </c>
      <c r="K54" s="59"/>
      <c r="L54" s="59" t="s">
        <v>99</v>
      </c>
      <c r="M54" s="59"/>
    </row>
    <row r="55" spans="9:13" x14ac:dyDescent="0.25">
      <c r="I55" s="43" t="s">
        <v>99</v>
      </c>
      <c r="J55" s="72" t="s">
        <v>94</v>
      </c>
      <c r="K55" s="59">
        <v>2990.04</v>
      </c>
      <c r="L55" s="59"/>
      <c r="M55" s="59"/>
    </row>
    <row r="56" spans="9:13" x14ac:dyDescent="0.25">
      <c r="I56" s="43">
        <v>42277</v>
      </c>
      <c r="J56" s="72" t="s">
        <v>90</v>
      </c>
      <c r="K56" s="59"/>
      <c r="L56" s="59">
        <v>23.34</v>
      </c>
      <c r="M56" s="59">
        <v>85504.08</v>
      </c>
    </row>
    <row r="57" spans="9:13" x14ac:dyDescent="0.25">
      <c r="I57" s="43">
        <v>42275</v>
      </c>
      <c r="J57" s="72" t="s">
        <v>91</v>
      </c>
      <c r="K57" s="59"/>
      <c r="L57" s="59">
        <v>16230</v>
      </c>
      <c r="M57" s="59">
        <v>85480.74</v>
      </c>
    </row>
    <row r="58" spans="9:13" x14ac:dyDescent="0.25">
      <c r="I58" s="43">
        <v>42247</v>
      </c>
      <c r="J58" s="72" t="s">
        <v>90</v>
      </c>
      <c r="K58" s="59"/>
      <c r="L58" s="59">
        <v>24.02</v>
      </c>
      <c r="M58" s="59">
        <v>69250.740000000005</v>
      </c>
    </row>
    <row r="59" spans="9:13" x14ac:dyDescent="0.25">
      <c r="I59" s="43">
        <v>42240</v>
      </c>
      <c r="J59" s="72" t="s">
        <v>93</v>
      </c>
      <c r="K59" s="59">
        <v>2200.5</v>
      </c>
      <c r="L59" s="59"/>
      <c r="M59" s="59">
        <v>59226.720000000001</v>
      </c>
    </row>
    <row r="60" spans="9:13" x14ac:dyDescent="0.25">
      <c r="I60" s="43">
        <v>42216</v>
      </c>
      <c r="J60" s="72" t="s">
        <v>90</v>
      </c>
      <c r="K60" s="59"/>
      <c r="L60" s="59">
        <v>25.46</v>
      </c>
      <c r="M60" s="59">
        <v>71427.22</v>
      </c>
    </row>
    <row r="61" spans="9:13" x14ac:dyDescent="0.25">
      <c r="I61" s="43">
        <v>42215</v>
      </c>
      <c r="J61" s="72" t="s">
        <v>94</v>
      </c>
      <c r="K61" s="59">
        <v>2980.64</v>
      </c>
      <c r="M61" s="59">
        <v>71401.759999999995</v>
      </c>
    </row>
    <row r="62" spans="9:13" x14ac:dyDescent="0.25">
      <c r="I62" s="43">
        <v>42192</v>
      </c>
      <c r="J62" s="72" t="s">
        <v>101</v>
      </c>
      <c r="K62" s="59">
        <v>2400</v>
      </c>
      <c r="L62" s="59"/>
      <c r="M62" s="59">
        <v>74382.399999999994</v>
      </c>
    </row>
    <row r="63" spans="9:13" x14ac:dyDescent="0.25">
      <c r="I63" s="43">
        <v>42185</v>
      </c>
      <c r="J63" s="72" t="s">
        <v>90</v>
      </c>
      <c r="K63" s="59"/>
      <c r="L63" s="59">
        <v>21.42</v>
      </c>
      <c r="M63" s="59">
        <v>76782.399999999994</v>
      </c>
    </row>
    <row r="64" spans="9:13" x14ac:dyDescent="0.25">
      <c r="I64" s="43">
        <v>42177</v>
      </c>
      <c r="J64" s="72" t="s">
        <v>91</v>
      </c>
      <c r="K64" s="59"/>
      <c r="L64" s="59">
        <v>16230</v>
      </c>
      <c r="M64" s="59">
        <v>76760.98</v>
      </c>
    </row>
    <row r="65" spans="9:13" x14ac:dyDescent="0.25">
      <c r="I65" s="43">
        <v>42165</v>
      </c>
      <c r="J65" s="72" t="s">
        <v>92</v>
      </c>
      <c r="M65" s="59">
        <v>60530.98</v>
      </c>
    </row>
    <row r="66" spans="9:13" x14ac:dyDescent="0.25">
      <c r="I66" s="43">
        <v>42131</v>
      </c>
      <c r="J66" s="72" t="s">
        <v>93</v>
      </c>
      <c r="K66" s="59">
        <v>2705</v>
      </c>
      <c r="L66" s="59"/>
      <c r="M66" s="59">
        <v>62625.04</v>
      </c>
    </row>
    <row r="67" spans="9:13" x14ac:dyDescent="0.25">
      <c r="I67" s="43">
        <v>42125</v>
      </c>
      <c r="J67" s="72" t="s">
        <v>100</v>
      </c>
      <c r="K67" s="59">
        <v>912</v>
      </c>
      <c r="L67" s="59"/>
      <c r="M67" s="59">
        <v>65330.04</v>
      </c>
    </row>
    <row r="68" spans="9:13" x14ac:dyDescent="0.25">
      <c r="I68" s="43">
        <v>42124</v>
      </c>
      <c r="J68" s="72" t="s">
        <v>90</v>
      </c>
      <c r="K68" s="59"/>
      <c r="L68" s="59">
        <v>22.77</v>
      </c>
      <c r="M68" s="59">
        <v>66242.039999999994</v>
      </c>
    </row>
    <row r="69" spans="9:13" x14ac:dyDescent="0.25">
      <c r="I69" s="74">
        <v>42124</v>
      </c>
      <c r="J69" s="37" t="s">
        <v>94</v>
      </c>
      <c r="K69" s="73">
        <v>2943.45</v>
      </c>
      <c r="L69" s="59"/>
      <c r="M69" s="59"/>
    </row>
    <row r="70" spans="9:13" x14ac:dyDescent="0.25">
      <c r="I70" s="43">
        <v>42104</v>
      </c>
      <c r="J70" s="72" t="s">
        <v>92</v>
      </c>
      <c r="K70" s="59"/>
      <c r="L70" s="59"/>
      <c r="M70" s="59">
        <v>69162.720000000001</v>
      </c>
    </row>
    <row r="71" spans="9:13" x14ac:dyDescent="0.25">
      <c r="I71" s="43">
        <v>42094</v>
      </c>
      <c r="J71" s="72" t="s">
        <v>90</v>
      </c>
      <c r="K71" s="59"/>
      <c r="L71" s="59">
        <v>18.95</v>
      </c>
      <c r="M71" s="59">
        <v>69162.720000000001</v>
      </c>
    </row>
    <row r="72" spans="9:13" x14ac:dyDescent="0.25">
      <c r="I72" s="43">
        <v>42093</v>
      </c>
      <c r="J72" s="72" t="s">
        <v>105</v>
      </c>
      <c r="K72" s="59"/>
      <c r="L72" s="59">
        <v>2115</v>
      </c>
      <c r="M72" s="59">
        <v>69143.77</v>
      </c>
    </row>
    <row r="73" spans="9:13" x14ac:dyDescent="0.25">
      <c r="I73" s="43">
        <v>42086</v>
      </c>
      <c r="J73" s="72" t="s">
        <v>91</v>
      </c>
      <c r="K73" s="59"/>
      <c r="L73" s="59">
        <v>16230</v>
      </c>
      <c r="M73" s="59">
        <v>67028.77</v>
      </c>
    </row>
    <row r="74" spans="9:13" x14ac:dyDescent="0.25">
      <c r="I74" s="43">
        <v>42062</v>
      </c>
      <c r="J74" s="72" t="s">
        <v>90</v>
      </c>
      <c r="K74" s="59"/>
      <c r="L74" s="59">
        <v>12.82</v>
      </c>
      <c r="M74" s="59">
        <v>50798.77</v>
      </c>
    </row>
    <row r="75" spans="9:13" x14ac:dyDescent="0.25">
      <c r="I75" s="43">
        <v>42051</v>
      </c>
      <c r="J75" s="72" t="s">
        <v>106</v>
      </c>
      <c r="K75" s="59">
        <v>2115</v>
      </c>
      <c r="L75" s="59"/>
      <c r="M75" s="59">
        <v>50785.95</v>
      </c>
    </row>
    <row r="76" spans="9:13" x14ac:dyDescent="0.25">
      <c r="I76" s="43">
        <v>42041</v>
      </c>
      <c r="J76" s="72" t="s">
        <v>104</v>
      </c>
      <c r="K76" s="59">
        <v>958.59</v>
      </c>
      <c r="L76" s="59"/>
      <c r="M76" s="59">
        <v>52900.95</v>
      </c>
    </row>
    <row r="77" spans="9:13" x14ac:dyDescent="0.25">
      <c r="I77" s="43">
        <v>42034</v>
      </c>
      <c r="J77" s="72" t="s">
        <v>90</v>
      </c>
      <c r="K77" s="59"/>
      <c r="L77" s="59">
        <v>20.18</v>
      </c>
      <c r="M77" s="59">
        <v>53876.54</v>
      </c>
    </row>
    <row r="78" spans="9:13" x14ac:dyDescent="0.25">
      <c r="I78" s="43">
        <v>42034</v>
      </c>
      <c r="J78" s="72" t="s">
        <v>94</v>
      </c>
      <c r="K78" s="59">
        <v>3001.47</v>
      </c>
      <c r="L78" s="59"/>
    </row>
    <row r="79" spans="9:13" x14ac:dyDescent="0.25">
      <c r="I79" s="43">
        <v>42031</v>
      </c>
      <c r="J79" s="72" t="s">
        <v>93</v>
      </c>
      <c r="K79" s="59">
        <v>5762.5</v>
      </c>
      <c r="L79" s="59"/>
      <c r="M79" s="59">
        <v>56857.83</v>
      </c>
    </row>
    <row r="80" spans="9:13" x14ac:dyDescent="0.25">
      <c r="I80" s="43">
        <v>42004</v>
      </c>
      <c r="J80" s="72" t="s">
        <v>90</v>
      </c>
      <c r="K80" s="59"/>
      <c r="L80" s="59">
        <v>16.96</v>
      </c>
      <c r="M80" s="59">
        <v>62620.33</v>
      </c>
    </row>
    <row r="81" spans="9:13" x14ac:dyDescent="0.25">
      <c r="I81" s="43">
        <v>42002</v>
      </c>
      <c r="J81" s="72" t="s">
        <v>105</v>
      </c>
      <c r="K81" s="59"/>
      <c r="L81" s="59">
        <v>2115</v>
      </c>
      <c r="M81" s="59">
        <v>62603.37</v>
      </c>
    </row>
    <row r="82" spans="9:13" x14ac:dyDescent="0.25">
      <c r="I82" s="43">
        <v>41995</v>
      </c>
      <c r="J82" s="72" t="s">
        <v>91</v>
      </c>
      <c r="K82" s="59"/>
      <c r="L82" s="59">
        <v>16230</v>
      </c>
      <c r="M82" s="59">
        <v>60488.37</v>
      </c>
    </row>
    <row r="83" spans="9:13" x14ac:dyDescent="0.25">
      <c r="I83" s="43">
        <v>41971</v>
      </c>
      <c r="J83" s="72" t="s">
        <v>90</v>
      </c>
      <c r="K83" s="59"/>
      <c r="L83" s="59">
        <v>14.76</v>
      </c>
      <c r="M83" s="59">
        <v>44258.37</v>
      </c>
    </row>
    <row r="84" spans="9:13" x14ac:dyDescent="0.25">
      <c r="I84" s="43">
        <v>41949</v>
      </c>
      <c r="J84" s="72" t="s">
        <v>93</v>
      </c>
      <c r="K84" s="59">
        <v>2705</v>
      </c>
      <c r="L84" s="59"/>
      <c r="M84" s="59">
        <v>44243.61</v>
      </c>
    </row>
    <row r="85" spans="9:13" x14ac:dyDescent="0.25">
      <c r="I85" s="43">
        <v>41943</v>
      </c>
      <c r="J85" s="72" t="s">
        <v>90</v>
      </c>
      <c r="K85" s="59"/>
      <c r="L85" s="59">
        <v>12.93</v>
      </c>
      <c r="M85" s="59">
        <v>46948.61</v>
      </c>
    </row>
    <row r="86" spans="9:13" x14ac:dyDescent="0.25">
      <c r="I86" s="43">
        <v>41942</v>
      </c>
      <c r="J86" s="72" t="s">
        <v>94</v>
      </c>
      <c r="K86" s="59">
        <v>3005.27</v>
      </c>
      <c r="L86" s="59"/>
      <c r="M86" s="59">
        <v>46935.68</v>
      </c>
    </row>
    <row r="87" spans="9:13" x14ac:dyDescent="0.25">
      <c r="I87" s="43">
        <v>41935</v>
      </c>
      <c r="J87" s="72" t="s">
        <v>91</v>
      </c>
      <c r="K87" s="59"/>
      <c r="L87" s="59">
        <v>16230</v>
      </c>
      <c r="M87" s="59">
        <v>49940.95</v>
      </c>
    </row>
    <row r="88" spans="9:13" x14ac:dyDescent="0.25">
      <c r="I88" s="43">
        <v>41912</v>
      </c>
      <c r="J88" s="72" t="s">
        <v>90</v>
      </c>
      <c r="K88" s="59"/>
      <c r="L88" s="59">
        <v>10.59</v>
      </c>
      <c r="M88" s="59">
        <v>33710.949999999997</v>
      </c>
    </row>
    <row r="89" spans="9:13" x14ac:dyDescent="0.25">
      <c r="I89" s="43">
        <v>41870</v>
      </c>
      <c r="J89" s="72" t="s">
        <v>90</v>
      </c>
      <c r="K89" s="59"/>
      <c r="L89" s="59">
        <v>10.42</v>
      </c>
      <c r="M89" s="59">
        <v>33700.36</v>
      </c>
    </row>
    <row r="90" spans="9:13" x14ac:dyDescent="0.25">
      <c r="I90" s="43">
        <v>41851</v>
      </c>
      <c r="J90" s="72" t="s">
        <v>90</v>
      </c>
      <c r="K90" s="59"/>
      <c r="L90" s="59">
        <v>7.75</v>
      </c>
      <c r="M90" s="59">
        <v>33689.94</v>
      </c>
    </row>
    <row r="91" spans="9:13" x14ac:dyDescent="0.25">
      <c r="I91" s="43">
        <v>41850</v>
      </c>
      <c r="J91" s="72" t="s">
        <v>94</v>
      </c>
      <c r="K91" s="59">
        <v>2945.82</v>
      </c>
      <c r="L91" s="59"/>
      <c r="M91" s="59">
        <v>33682.19</v>
      </c>
    </row>
    <row r="92" spans="9:13" x14ac:dyDescent="0.25">
      <c r="I92" s="43">
        <v>41842</v>
      </c>
      <c r="J92" s="72" t="s">
        <v>91</v>
      </c>
      <c r="K92" s="59"/>
      <c r="L92" s="59">
        <v>16230</v>
      </c>
      <c r="M92" s="59">
        <v>36628.01</v>
      </c>
    </row>
    <row r="93" spans="9:13" x14ac:dyDescent="0.25">
      <c r="I93" s="43">
        <v>41820</v>
      </c>
      <c r="J93" s="72" t="s">
        <v>90</v>
      </c>
      <c r="K93" s="59"/>
      <c r="L93" s="59">
        <v>7.16</v>
      </c>
      <c r="M93" s="59">
        <v>20398.009999999998</v>
      </c>
    </row>
    <row r="94" spans="9:13" x14ac:dyDescent="0.25">
      <c r="I94" s="43">
        <v>41820</v>
      </c>
      <c r="J94" s="72" t="s">
        <v>93</v>
      </c>
      <c r="K94" s="59">
        <v>3541</v>
      </c>
      <c r="L94" s="59"/>
      <c r="M94" s="66">
        <f>M95-K94</f>
        <v>20390.849999999999</v>
      </c>
    </row>
    <row r="95" spans="9:13" x14ac:dyDescent="0.25">
      <c r="I95" s="43">
        <v>41818</v>
      </c>
      <c r="J95" s="72" t="s">
        <v>92</v>
      </c>
      <c r="K95" s="59"/>
      <c r="L95" s="59"/>
      <c r="M95" s="59">
        <v>23931.85</v>
      </c>
    </row>
  </sheetData>
  <autoFilter ref="I2:M98"/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28"/>
  <sheetViews>
    <sheetView tabSelected="1" workbookViewId="0">
      <selection activeCell="B21" sqref="B21"/>
    </sheetView>
  </sheetViews>
  <sheetFormatPr defaultRowHeight="15" x14ac:dyDescent="0.25"/>
  <cols>
    <col min="1" max="1" width="19.140625" customWidth="1"/>
    <col min="2" max="2" width="37.42578125" bestFit="1" customWidth="1"/>
    <col min="3" max="3" width="24.5703125" bestFit="1" customWidth="1"/>
    <col min="4" max="4" width="21.7109375" style="8" bestFit="1" customWidth="1"/>
    <col min="5" max="5" width="21.7109375" style="8" customWidth="1"/>
    <col min="6" max="7" width="11.5703125" bestFit="1" customWidth="1"/>
    <col min="8" max="8" width="18.140625" bestFit="1" customWidth="1"/>
    <col min="9" max="9" width="10.5703125" bestFit="1" customWidth="1"/>
    <col min="11" max="11" width="10.5703125" bestFit="1" customWidth="1"/>
    <col min="14" max="14" width="10.5703125" bestFit="1" customWidth="1"/>
    <col min="17" max="17" width="10.5703125" bestFit="1" customWidth="1"/>
    <col min="18" max="20" width="9.28515625" bestFit="1" customWidth="1"/>
  </cols>
  <sheetData>
    <row r="2" spans="1:20" ht="26.25" x14ac:dyDescent="0.4">
      <c r="A2" s="1" t="s">
        <v>0</v>
      </c>
    </row>
    <row r="4" spans="1:20" x14ac:dyDescent="0.25">
      <c r="A4" s="2" t="s">
        <v>1</v>
      </c>
      <c r="B4" s="2" t="str">
        <f>'Data Capture'!B5</f>
        <v>The Victor Johnson SSAS</v>
      </c>
    </row>
    <row r="5" spans="1:20" x14ac:dyDescent="0.25">
      <c r="A5" s="2" t="s">
        <v>2</v>
      </c>
      <c r="B5" s="2" t="str">
        <f>'Data Capture'!B7:E7</f>
        <v>Victor Johnson</v>
      </c>
    </row>
    <row r="6" spans="1:20" x14ac:dyDescent="0.25">
      <c r="A6" s="2" t="s">
        <v>3</v>
      </c>
      <c r="B6" s="29" t="str">
        <f>'Data Capture'!B6</f>
        <v>00809520RD</v>
      </c>
    </row>
    <row r="7" spans="1:20" x14ac:dyDescent="0.25">
      <c r="A7" s="2" t="s">
        <v>4</v>
      </c>
      <c r="B7" s="28">
        <f>'Data Capture'!B8</f>
        <v>42830</v>
      </c>
    </row>
    <row r="8" spans="1:20" x14ac:dyDescent="0.25">
      <c r="B8" s="27"/>
      <c r="I8" t="s">
        <v>57</v>
      </c>
    </row>
    <row r="9" spans="1:20" ht="15.75" thickBot="1" x14ac:dyDescent="0.3">
      <c r="I9" t="s">
        <v>41</v>
      </c>
      <c r="J9" t="s">
        <v>58</v>
      </c>
      <c r="K9" t="s">
        <v>43</v>
      </c>
      <c r="L9" t="s">
        <v>59</v>
      </c>
      <c r="M9" t="s">
        <v>45</v>
      </c>
      <c r="N9" t="s">
        <v>46</v>
      </c>
      <c r="O9" t="s">
        <v>47</v>
      </c>
      <c r="P9" t="s">
        <v>48</v>
      </c>
      <c r="Q9" t="s">
        <v>49</v>
      </c>
      <c r="R9" t="s">
        <v>50</v>
      </c>
      <c r="S9" t="s">
        <v>51</v>
      </c>
      <c r="T9" t="s">
        <v>52</v>
      </c>
    </row>
    <row r="10" spans="1:20" ht="15.75" thickBot="1" x14ac:dyDescent="0.3">
      <c r="A10" s="4" t="s">
        <v>4</v>
      </c>
      <c r="B10" s="5" t="s">
        <v>5</v>
      </c>
      <c r="C10" s="5" t="s">
        <v>6</v>
      </c>
      <c r="D10" s="5" t="s">
        <v>37</v>
      </c>
      <c r="E10" s="5" t="s">
        <v>69</v>
      </c>
      <c r="F10" s="5" t="s">
        <v>38</v>
      </c>
      <c r="G10" s="5" t="s">
        <v>39</v>
      </c>
      <c r="H10" s="5" t="s">
        <v>102</v>
      </c>
    </row>
    <row r="11" spans="1:20" x14ac:dyDescent="0.25">
      <c r="A11" s="28">
        <v>42830</v>
      </c>
      <c r="B11" s="6">
        <f>'Data Capture'!M3</f>
        <v>20875.82</v>
      </c>
      <c r="C11" s="52" t="s">
        <v>70</v>
      </c>
      <c r="D11" s="53">
        <v>32928.44</v>
      </c>
      <c r="E11" s="53">
        <v>69163</v>
      </c>
      <c r="F11" s="58"/>
      <c r="G11" s="58"/>
      <c r="H11" s="58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</row>
    <row r="12" spans="1:20" x14ac:dyDescent="0.25">
      <c r="A12" s="28">
        <v>42830</v>
      </c>
      <c r="B12" s="7">
        <v>576000</v>
      </c>
      <c r="C12" s="3" t="s">
        <v>71</v>
      </c>
      <c r="D12" s="54">
        <v>660000</v>
      </c>
      <c r="E12" s="53">
        <v>925000</v>
      </c>
      <c r="F12" s="58">
        <v>64920</v>
      </c>
      <c r="G12" s="60"/>
      <c r="H12" s="60">
        <v>265000</v>
      </c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</row>
    <row r="13" spans="1:20" x14ac:dyDescent="0.25">
      <c r="A13" s="28">
        <v>42830</v>
      </c>
      <c r="B13" s="7">
        <v>180000</v>
      </c>
      <c r="C13" s="3" t="s">
        <v>72</v>
      </c>
      <c r="D13" s="54">
        <v>180000</v>
      </c>
      <c r="E13" s="53">
        <v>94887</v>
      </c>
      <c r="F13" s="58"/>
      <c r="G13" s="60">
        <v>90000</v>
      </c>
      <c r="H13" s="60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</row>
    <row r="14" spans="1:20" x14ac:dyDescent="0.25">
      <c r="A14" s="28">
        <v>42830</v>
      </c>
      <c r="B14" s="7">
        <v>-300000</v>
      </c>
      <c r="C14" s="3" t="s">
        <v>73</v>
      </c>
      <c r="D14" s="54">
        <v>-335000</v>
      </c>
      <c r="E14" s="53">
        <v>-335000</v>
      </c>
      <c r="F14" s="58"/>
      <c r="G14" s="60"/>
      <c r="H14" s="60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</row>
    <row r="15" spans="1:20" x14ac:dyDescent="0.25">
      <c r="A15" s="28">
        <v>42830</v>
      </c>
      <c r="B15" s="7"/>
      <c r="C15" s="3"/>
      <c r="D15" s="54"/>
      <c r="E15" s="53"/>
      <c r="F15" s="58">
        <f t="shared" ref="F15:F18" si="0">SUM(I15:T15)</f>
        <v>0</v>
      </c>
      <c r="G15" s="60"/>
      <c r="H15" s="60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</row>
    <row r="16" spans="1:20" x14ac:dyDescent="0.25">
      <c r="A16" s="28">
        <v>42830</v>
      </c>
      <c r="B16" s="7"/>
      <c r="C16" s="3"/>
      <c r="D16" s="54"/>
      <c r="E16" s="53"/>
      <c r="F16" s="58">
        <f t="shared" si="0"/>
        <v>0</v>
      </c>
      <c r="G16" s="60"/>
      <c r="H16" s="60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</row>
    <row r="17" spans="1:20" x14ac:dyDescent="0.25">
      <c r="A17" s="28">
        <v>42830</v>
      </c>
      <c r="B17" s="7"/>
      <c r="C17" s="3"/>
      <c r="D17" s="54"/>
      <c r="E17" s="53"/>
      <c r="F17" s="58">
        <f t="shared" si="0"/>
        <v>0</v>
      </c>
      <c r="G17" s="60"/>
      <c r="H17" s="60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</row>
    <row r="18" spans="1:20" x14ac:dyDescent="0.25">
      <c r="A18" s="28">
        <v>42830</v>
      </c>
      <c r="B18" s="7"/>
      <c r="C18" s="3"/>
      <c r="D18" s="54"/>
      <c r="E18" s="53"/>
      <c r="F18" s="58">
        <f t="shared" si="0"/>
        <v>0</v>
      </c>
      <c r="G18" s="60"/>
      <c r="H18" s="60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</row>
    <row r="19" spans="1:20" ht="15.75" thickBot="1" x14ac:dyDescent="0.3">
      <c r="A19" s="28">
        <v>42830</v>
      </c>
      <c r="B19" s="9"/>
      <c r="C19" s="10"/>
      <c r="D19" s="55"/>
      <c r="E19" s="55"/>
      <c r="F19" s="61"/>
      <c r="G19" s="61"/>
      <c r="H19" s="61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</row>
    <row r="20" spans="1:20" x14ac:dyDescent="0.25">
      <c r="A20" s="49" t="s">
        <v>55</v>
      </c>
      <c r="B20" s="50">
        <f>B13</f>
        <v>180000</v>
      </c>
      <c r="C20" s="50" t="str">
        <f t="shared" ref="C20:H20" si="1">C13</f>
        <v>connected property</v>
      </c>
      <c r="D20" s="50">
        <f t="shared" si="1"/>
        <v>180000</v>
      </c>
      <c r="E20" s="50">
        <f t="shared" si="1"/>
        <v>94887</v>
      </c>
      <c r="F20" s="50">
        <f t="shared" si="1"/>
        <v>0</v>
      </c>
      <c r="G20" s="50">
        <f t="shared" si="1"/>
        <v>90000</v>
      </c>
      <c r="H20" s="50">
        <f t="shared" si="1"/>
        <v>0</v>
      </c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</row>
    <row r="21" spans="1:20" x14ac:dyDescent="0.25">
      <c r="A21" s="51" t="s">
        <v>56</v>
      </c>
      <c r="B21" s="47">
        <f>B12</f>
        <v>576000</v>
      </c>
      <c r="C21" s="47" t="str">
        <f t="shared" ref="C21:H21" si="2">C12</f>
        <v>arms length property</v>
      </c>
      <c r="D21" s="47">
        <f t="shared" si="2"/>
        <v>660000</v>
      </c>
      <c r="E21" s="47">
        <f t="shared" si="2"/>
        <v>925000</v>
      </c>
      <c r="F21" s="47">
        <f t="shared" si="2"/>
        <v>64920</v>
      </c>
      <c r="G21" s="47">
        <f t="shared" si="2"/>
        <v>0</v>
      </c>
      <c r="H21" s="47">
        <f t="shared" si="2"/>
        <v>265000</v>
      </c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</row>
    <row r="22" spans="1:20" ht="15.75" thickBot="1" x14ac:dyDescent="0.3">
      <c r="A22" s="48" t="s">
        <v>54</v>
      </c>
      <c r="B22" s="64">
        <f>B11</f>
        <v>20875.82</v>
      </c>
      <c r="C22" s="64" t="str">
        <f t="shared" ref="C22:H22" si="3">C11</f>
        <v>Cash at bank</v>
      </c>
      <c r="D22" s="64">
        <f t="shared" si="3"/>
        <v>32928.44</v>
      </c>
      <c r="E22" s="64">
        <f t="shared" si="3"/>
        <v>69163</v>
      </c>
      <c r="F22" s="64">
        <f t="shared" si="3"/>
        <v>0</v>
      </c>
      <c r="G22" s="64">
        <f t="shared" si="3"/>
        <v>0</v>
      </c>
      <c r="H22" s="64">
        <f t="shared" si="3"/>
        <v>0</v>
      </c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</row>
    <row r="23" spans="1:20" ht="15.75" thickBot="1" x14ac:dyDescent="0.3">
      <c r="A23" s="11" t="s">
        <v>53</v>
      </c>
      <c r="B23" s="12">
        <f>SUM(B11:B19)</f>
        <v>476875.81999999995</v>
      </c>
      <c r="C23" s="46"/>
      <c r="D23" s="56">
        <f>SUM(D11:D18)</f>
        <v>537928.43999999994</v>
      </c>
      <c r="E23" s="56"/>
      <c r="F23" s="62"/>
      <c r="G23" s="62"/>
      <c r="H23" s="63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</row>
    <row r="25" spans="1:20" x14ac:dyDescent="0.25">
      <c r="B25" s="43">
        <v>41759</v>
      </c>
      <c r="C25" t="s">
        <v>74</v>
      </c>
      <c r="D25" s="65">
        <v>90000</v>
      </c>
      <c r="E25" s="8" t="s">
        <v>75</v>
      </c>
    </row>
    <row r="26" spans="1:20" x14ac:dyDescent="0.25">
      <c r="B26" s="43">
        <v>41759</v>
      </c>
      <c r="C26" t="s">
        <v>76</v>
      </c>
      <c r="D26" s="65">
        <v>90000</v>
      </c>
      <c r="E26" s="8" t="s">
        <v>75</v>
      </c>
    </row>
    <row r="27" spans="1:20" x14ac:dyDescent="0.25">
      <c r="B27" s="43">
        <v>41759</v>
      </c>
      <c r="C27" t="s">
        <v>77</v>
      </c>
      <c r="D27" s="65">
        <v>180000</v>
      </c>
      <c r="E27" s="8" t="s">
        <v>40</v>
      </c>
    </row>
    <row r="28" spans="1:20" x14ac:dyDescent="0.25">
      <c r="C28" t="s">
        <v>103</v>
      </c>
      <c r="D28" s="65">
        <v>265000</v>
      </c>
      <c r="E28" s="8" t="s">
        <v>40</v>
      </c>
    </row>
  </sheetData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"/>
  <sheetViews>
    <sheetView zoomScale="70" zoomScaleNormal="70" workbookViewId="0">
      <selection activeCell="K4" sqref="K4"/>
    </sheetView>
  </sheetViews>
  <sheetFormatPr defaultRowHeight="15" x14ac:dyDescent="0.25"/>
  <cols>
    <col min="1" max="1" width="27.5703125" bestFit="1" customWidth="1"/>
    <col min="2" max="3" width="14.5703125" customWidth="1"/>
    <col min="4" max="4" width="27.5703125" bestFit="1" customWidth="1"/>
    <col min="5" max="6" width="14.5703125" customWidth="1"/>
    <col min="7" max="7" width="27.5703125" bestFit="1" customWidth="1"/>
    <col min="8" max="9" width="14.5703125" customWidth="1"/>
    <col min="10" max="10" width="27.5703125" bestFit="1" customWidth="1"/>
    <col min="11" max="12" width="14.5703125" customWidth="1"/>
    <col min="13" max="13" width="27.5703125" bestFit="1" customWidth="1"/>
    <col min="14" max="15" width="14.5703125" customWidth="1"/>
    <col min="16" max="16" width="27.5703125" customWidth="1"/>
    <col min="17" max="18" width="14.5703125" customWidth="1"/>
  </cols>
  <sheetData>
    <row r="1" spans="1:18" ht="22.5" customHeight="1" x14ac:dyDescent="0.25">
      <c r="A1" s="13" t="s">
        <v>16</v>
      </c>
      <c r="B1" s="75"/>
      <c r="C1" s="76"/>
    </row>
    <row r="2" spans="1:18" x14ac:dyDescent="0.25">
      <c r="L2" s="23"/>
    </row>
    <row r="3" spans="1:18" ht="20.25" customHeight="1" x14ac:dyDescent="0.25">
      <c r="A3" s="13" t="s">
        <v>7</v>
      </c>
      <c r="B3" s="81" t="str">
        <f>'Data Capture'!B7</f>
        <v>Victor Johnson</v>
      </c>
      <c r="C3" s="82"/>
      <c r="D3" s="13" t="s">
        <v>7</v>
      </c>
      <c r="E3" s="81">
        <f>'Data Capture'!C7</f>
        <v>0</v>
      </c>
      <c r="F3" s="82"/>
      <c r="G3" s="13" t="s">
        <v>7</v>
      </c>
      <c r="H3" s="81">
        <f>'Data Capture'!D7</f>
        <v>0</v>
      </c>
      <c r="I3" s="82"/>
      <c r="J3" s="13" t="s">
        <v>7</v>
      </c>
      <c r="K3" s="83">
        <f>'Data Capture'!E7</f>
        <v>0</v>
      </c>
      <c r="L3" s="82"/>
      <c r="M3" s="13" t="s">
        <v>7</v>
      </c>
      <c r="N3" s="81" t="s">
        <v>12</v>
      </c>
      <c r="O3" s="82"/>
      <c r="P3" s="13" t="s">
        <v>7</v>
      </c>
      <c r="Q3" s="81" t="s">
        <v>12</v>
      </c>
      <c r="R3" s="82"/>
    </row>
    <row r="4" spans="1:18" ht="20.25" customHeight="1" x14ac:dyDescent="0.25"/>
    <row r="5" spans="1:18" ht="20.25" customHeight="1" x14ac:dyDescent="0.25">
      <c r="A5" t="s">
        <v>8</v>
      </c>
      <c r="B5" s="17" t="s">
        <v>4</v>
      </c>
      <c r="C5" s="18" t="s">
        <v>9</v>
      </c>
      <c r="D5" t="s">
        <v>8</v>
      </c>
      <c r="E5" s="17" t="s">
        <v>4</v>
      </c>
      <c r="F5" s="18" t="s">
        <v>9</v>
      </c>
      <c r="G5" t="s">
        <v>8</v>
      </c>
      <c r="H5" s="17" t="s">
        <v>4</v>
      </c>
      <c r="I5" s="18" t="s">
        <v>9</v>
      </c>
      <c r="J5" t="s">
        <v>8</v>
      </c>
      <c r="K5" s="17" t="s">
        <v>4</v>
      </c>
      <c r="L5" s="18" t="s">
        <v>9</v>
      </c>
      <c r="M5" t="s">
        <v>8</v>
      </c>
      <c r="N5" s="17" t="s">
        <v>4</v>
      </c>
      <c r="O5" s="18" t="s">
        <v>9</v>
      </c>
      <c r="P5" t="s">
        <v>8</v>
      </c>
      <c r="Q5" s="17" t="s">
        <v>4</v>
      </c>
      <c r="R5" s="18" t="s">
        <v>9</v>
      </c>
    </row>
    <row r="6" spans="1:18" ht="20.25" customHeight="1" x14ac:dyDescent="0.25">
      <c r="B6" s="25"/>
      <c r="C6" s="22"/>
      <c r="E6" s="25"/>
      <c r="F6" s="22"/>
      <c r="H6" s="21"/>
      <c r="I6" s="22"/>
      <c r="K6" s="21"/>
      <c r="L6" s="22"/>
      <c r="N6" s="21"/>
      <c r="O6" s="22"/>
      <c r="Q6" s="21"/>
      <c r="R6" s="22"/>
    </row>
    <row r="7" spans="1:18" ht="20.25" customHeight="1" x14ac:dyDescent="0.25">
      <c r="B7" s="21"/>
      <c r="C7" s="22"/>
      <c r="E7" s="21"/>
      <c r="F7" s="22"/>
      <c r="H7" s="21"/>
      <c r="I7" s="22"/>
      <c r="K7" s="21"/>
      <c r="L7" s="22"/>
      <c r="N7" s="21"/>
      <c r="O7" s="22"/>
      <c r="Q7" s="21"/>
      <c r="R7" s="22"/>
    </row>
    <row r="8" spans="1:18" ht="20.25" customHeight="1" x14ac:dyDescent="0.25">
      <c r="B8" s="21"/>
      <c r="C8" s="22"/>
      <c r="E8" s="21"/>
      <c r="F8" s="22"/>
      <c r="H8" s="21"/>
      <c r="I8" s="22"/>
      <c r="K8" s="21"/>
      <c r="L8" s="22"/>
      <c r="N8" s="21"/>
      <c r="O8" s="22"/>
      <c r="Q8" s="21"/>
      <c r="R8" s="22"/>
    </row>
    <row r="9" spans="1:18" ht="20.25" customHeight="1" x14ac:dyDescent="0.25">
      <c r="B9" s="21"/>
      <c r="C9" s="22"/>
      <c r="E9" s="21"/>
      <c r="F9" s="22"/>
      <c r="H9" s="21"/>
      <c r="I9" s="22"/>
      <c r="K9" s="21"/>
      <c r="L9" s="22"/>
      <c r="N9" s="21"/>
      <c r="O9" s="22"/>
      <c r="Q9" s="21"/>
      <c r="R9" s="22"/>
    </row>
    <row r="10" spans="1:18" ht="20.25" customHeight="1" x14ac:dyDescent="0.25">
      <c r="B10" s="21"/>
      <c r="C10" s="22"/>
      <c r="E10" s="21"/>
      <c r="F10" s="22"/>
      <c r="H10" s="21"/>
      <c r="I10" s="22"/>
      <c r="K10" s="21"/>
      <c r="L10" s="22"/>
      <c r="N10" s="21"/>
      <c r="O10" s="22"/>
      <c r="Q10" s="21"/>
      <c r="R10" s="22"/>
    </row>
    <row r="11" spans="1:18" ht="20.25" customHeight="1" x14ac:dyDescent="0.25">
      <c r="B11" s="21"/>
      <c r="C11" s="22"/>
      <c r="E11" s="21"/>
      <c r="F11" s="22"/>
      <c r="H11" s="21"/>
      <c r="I11" s="22"/>
      <c r="K11" s="21"/>
      <c r="L11" s="22"/>
      <c r="N11" s="21"/>
      <c r="O11" s="22"/>
      <c r="Q11" s="21"/>
      <c r="R11" s="22"/>
    </row>
    <row r="12" spans="1:18" ht="20.25" customHeight="1" x14ac:dyDescent="0.25">
      <c r="B12" s="21"/>
      <c r="C12" s="22"/>
      <c r="E12" s="21"/>
      <c r="F12" s="22"/>
      <c r="H12" s="21"/>
      <c r="I12" s="22"/>
      <c r="K12" s="21"/>
      <c r="L12" s="22"/>
      <c r="N12" s="21"/>
      <c r="O12" s="22"/>
      <c r="Q12" s="21"/>
      <c r="R12" s="22"/>
    </row>
    <row r="13" spans="1:18" ht="20.25" customHeight="1" x14ac:dyDescent="0.25">
      <c r="B13" s="21"/>
      <c r="C13" s="22"/>
      <c r="E13" s="21"/>
      <c r="F13" s="22"/>
      <c r="H13" s="21"/>
      <c r="I13" s="22"/>
      <c r="K13" s="21"/>
      <c r="L13" s="22"/>
      <c r="N13" s="21"/>
      <c r="O13" s="22"/>
      <c r="Q13" s="21"/>
      <c r="R13" s="22"/>
    </row>
    <row r="14" spans="1:18" ht="20.25" customHeight="1" x14ac:dyDescent="0.25">
      <c r="B14" s="21"/>
      <c r="C14" s="22"/>
      <c r="E14" s="21"/>
      <c r="F14" s="22"/>
      <c r="H14" s="21"/>
      <c r="I14" s="22"/>
      <c r="K14" s="21"/>
      <c r="L14" s="22"/>
      <c r="N14" s="21"/>
      <c r="O14" s="22"/>
      <c r="Q14" s="21"/>
      <c r="R14" s="22"/>
    </row>
    <row r="15" spans="1:18" ht="20.25" customHeight="1" x14ac:dyDescent="0.25">
      <c r="B15" s="21"/>
      <c r="C15" s="22"/>
      <c r="E15" s="21"/>
      <c r="F15" s="22"/>
      <c r="H15" s="21"/>
      <c r="I15" s="22"/>
      <c r="K15" s="21"/>
      <c r="L15" s="22"/>
      <c r="N15" s="21"/>
      <c r="O15" s="22"/>
      <c r="Q15" s="21"/>
      <c r="R15" s="22"/>
    </row>
    <row r="16" spans="1:18" ht="20.25" customHeight="1" x14ac:dyDescent="0.25">
      <c r="B16" s="21"/>
      <c r="C16" s="22"/>
      <c r="E16" s="21"/>
      <c r="F16" s="22"/>
      <c r="H16" s="21"/>
      <c r="I16" s="22"/>
      <c r="K16" s="21"/>
      <c r="L16" s="22"/>
      <c r="N16" s="21"/>
      <c r="O16" s="22"/>
      <c r="Q16" s="21"/>
      <c r="R16" s="22"/>
    </row>
    <row r="17" spans="2:18" ht="20.25" customHeight="1" x14ac:dyDescent="0.25">
      <c r="B17" s="21"/>
      <c r="C17" s="22"/>
      <c r="E17" s="21"/>
      <c r="F17" s="22"/>
      <c r="H17" s="21"/>
      <c r="I17" s="22"/>
      <c r="K17" s="21"/>
      <c r="L17" s="22"/>
      <c r="N17" s="21"/>
      <c r="O17" s="22"/>
      <c r="Q17" s="21"/>
      <c r="R17" s="22"/>
    </row>
    <row r="18" spans="2:18" ht="20.25" customHeight="1" x14ac:dyDescent="0.25">
      <c r="B18" s="21"/>
      <c r="C18" s="22"/>
      <c r="E18" s="21"/>
      <c r="F18" s="22"/>
      <c r="H18" s="21"/>
      <c r="I18" s="22"/>
      <c r="K18" s="21"/>
      <c r="L18" s="22"/>
      <c r="N18" s="21"/>
      <c r="O18" s="22"/>
      <c r="Q18" s="21"/>
      <c r="R18" s="22"/>
    </row>
    <row r="19" spans="2:18" ht="20.25" customHeight="1" x14ac:dyDescent="0.25">
      <c r="B19" s="21"/>
      <c r="C19" s="22"/>
      <c r="E19" s="21"/>
      <c r="F19" s="22"/>
      <c r="H19" s="21"/>
      <c r="I19" s="22"/>
      <c r="K19" s="21"/>
      <c r="L19" s="22"/>
      <c r="N19" s="21"/>
      <c r="O19" s="22"/>
      <c r="Q19" s="21"/>
      <c r="R19" s="22"/>
    </row>
    <row r="20" spans="2:18" ht="20.25" customHeight="1" x14ac:dyDescent="0.25">
      <c r="B20" s="21"/>
      <c r="C20" s="22"/>
      <c r="E20" s="21"/>
      <c r="F20" s="22"/>
      <c r="H20" s="21"/>
      <c r="I20" s="22"/>
      <c r="K20" s="21"/>
      <c r="L20" s="22"/>
      <c r="N20" s="21"/>
      <c r="O20" s="22"/>
      <c r="Q20" s="21"/>
      <c r="R20" s="22"/>
    </row>
    <row r="21" spans="2:18" ht="20.25" customHeight="1" x14ac:dyDescent="0.25">
      <c r="B21" s="21"/>
      <c r="C21" s="22"/>
      <c r="E21" s="21"/>
      <c r="F21" s="22"/>
      <c r="H21" s="21"/>
      <c r="I21" s="22"/>
      <c r="K21" s="21"/>
      <c r="L21" s="22"/>
      <c r="N21" s="21"/>
      <c r="O21" s="22"/>
      <c r="Q21" s="21"/>
      <c r="R21" s="22"/>
    </row>
    <row r="22" spans="2:18" ht="20.25" customHeight="1" x14ac:dyDescent="0.25">
      <c r="B22" s="21"/>
      <c r="C22" s="22"/>
      <c r="E22" s="21"/>
      <c r="F22" s="22"/>
      <c r="H22" s="21"/>
      <c r="I22" s="22"/>
      <c r="K22" s="21"/>
      <c r="L22" s="22"/>
      <c r="N22" s="21"/>
      <c r="O22" s="22"/>
      <c r="Q22" s="21"/>
      <c r="R22" s="22"/>
    </row>
    <row r="23" spans="2:18" ht="20.25" customHeight="1" x14ac:dyDescent="0.25">
      <c r="B23" s="21"/>
      <c r="C23" s="22"/>
      <c r="E23" s="21"/>
      <c r="F23" s="22"/>
      <c r="H23" s="21"/>
      <c r="I23" s="22"/>
      <c r="K23" s="21"/>
      <c r="L23" s="22"/>
      <c r="N23" s="21"/>
      <c r="O23" s="22"/>
      <c r="Q23" s="21"/>
      <c r="R23" s="22"/>
    </row>
    <row r="24" spans="2:18" ht="20.25" customHeight="1" x14ac:dyDescent="0.25">
      <c r="B24" s="21"/>
      <c r="C24" s="22"/>
      <c r="E24" s="21"/>
      <c r="F24" s="22"/>
      <c r="H24" s="21"/>
      <c r="I24" s="22"/>
      <c r="K24" s="21"/>
      <c r="L24" s="22"/>
      <c r="N24" s="21"/>
      <c r="O24" s="22"/>
      <c r="Q24" s="21"/>
      <c r="R24" s="22"/>
    </row>
    <row r="25" spans="2:18" ht="20.25" customHeight="1" x14ac:dyDescent="0.25">
      <c r="B25" s="21"/>
      <c r="C25" s="22"/>
      <c r="E25" s="21"/>
      <c r="F25" s="22"/>
      <c r="H25" s="21"/>
      <c r="I25" s="22"/>
      <c r="K25" s="21"/>
      <c r="L25" s="22"/>
      <c r="N25" s="21"/>
      <c r="O25" s="22"/>
      <c r="Q25" s="21"/>
      <c r="R25" s="22"/>
    </row>
    <row r="26" spans="2:18" ht="20.25" customHeight="1" x14ac:dyDescent="0.25">
      <c r="B26" s="21"/>
      <c r="C26" s="22"/>
      <c r="E26" s="21"/>
      <c r="F26" s="22"/>
      <c r="H26" s="21"/>
      <c r="I26" s="22"/>
      <c r="K26" s="21"/>
      <c r="L26" s="22"/>
      <c r="N26" s="21"/>
      <c r="O26" s="22"/>
      <c r="Q26" s="21"/>
      <c r="R26" s="22"/>
    </row>
    <row r="27" spans="2:18" ht="20.25" customHeight="1" x14ac:dyDescent="0.25">
      <c r="B27" s="21"/>
      <c r="C27" s="22"/>
      <c r="E27" s="21"/>
      <c r="F27" s="22"/>
      <c r="H27" s="21"/>
      <c r="I27" s="22"/>
      <c r="K27" s="21"/>
      <c r="L27" s="22"/>
      <c r="N27" s="21"/>
      <c r="O27" s="22"/>
      <c r="Q27" s="21"/>
      <c r="R27" s="22"/>
    </row>
    <row r="28" spans="2:18" ht="20.25" customHeight="1" x14ac:dyDescent="0.25">
      <c r="B28" s="21"/>
      <c r="C28" s="22"/>
      <c r="E28" s="21"/>
      <c r="F28" s="22"/>
      <c r="H28" s="21"/>
      <c r="I28" s="22"/>
      <c r="K28" s="21"/>
      <c r="L28" s="22"/>
      <c r="N28" s="21"/>
      <c r="O28" s="22"/>
      <c r="Q28" s="21"/>
      <c r="R28" s="22"/>
    </row>
    <row r="29" spans="2:18" ht="20.25" customHeight="1" x14ac:dyDescent="0.25">
      <c r="B29" s="21"/>
      <c r="C29" s="22"/>
      <c r="E29" s="21"/>
      <c r="F29" s="22"/>
      <c r="H29" s="21"/>
      <c r="I29" s="22"/>
      <c r="K29" s="21"/>
      <c r="L29" s="22"/>
      <c r="N29" s="21"/>
      <c r="O29" s="22"/>
      <c r="Q29" s="21"/>
      <c r="R29" s="22"/>
    </row>
    <row r="30" spans="2:18" ht="20.25" customHeight="1" x14ac:dyDescent="0.25">
      <c r="C30" s="14"/>
      <c r="F30" s="14"/>
      <c r="I30" s="14"/>
      <c r="L30" s="14"/>
      <c r="O30" s="14"/>
      <c r="R30" s="14"/>
    </row>
    <row r="31" spans="2:18" ht="20.25" customHeight="1" x14ac:dyDescent="0.25">
      <c r="B31" s="13" t="s">
        <v>10</v>
      </c>
      <c r="C31" s="16">
        <f>SUM(C6:C29)</f>
        <v>0</v>
      </c>
      <c r="E31" s="13" t="s">
        <v>10</v>
      </c>
      <c r="F31" s="16">
        <f>SUM(F6:F29)</f>
        <v>0</v>
      </c>
      <c r="H31" s="13" t="s">
        <v>10</v>
      </c>
      <c r="I31" s="16">
        <f>SUM(I6:I29)</f>
        <v>0</v>
      </c>
      <c r="K31" s="13" t="s">
        <v>10</v>
      </c>
      <c r="L31" s="16">
        <f>SUM(L6:L29)</f>
        <v>0</v>
      </c>
      <c r="N31" s="13" t="s">
        <v>10</v>
      </c>
      <c r="O31" s="16">
        <f>SUM(O6:O29)</f>
        <v>0</v>
      </c>
      <c r="Q31" s="13" t="s">
        <v>10</v>
      </c>
      <c r="R31" s="16">
        <f>SUM(R6:R29)</f>
        <v>0</v>
      </c>
    </row>
    <row r="32" spans="2:18" ht="20.25" customHeight="1" x14ac:dyDescent="0.25"/>
    <row r="35" spans="1:11" ht="18.75" customHeight="1" x14ac:dyDescent="0.25">
      <c r="B35" s="79" t="s">
        <v>13</v>
      </c>
      <c r="C35" s="79"/>
    </row>
    <row r="36" spans="1:11" ht="18.75" customHeight="1" x14ac:dyDescent="0.25"/>
    <row r="37" spans="1:11" ht="18.75" customHeight="1" x14ac:dyDescent="0.25"/>
    <row r="38" spans="1:11" ht="23.25" customHeight="1" x14ac:dyDescent="0.25">
      <c r="A38" s="13" t="s">
        <v>7</v>
      </c>
      <c r="B38" s="77" t="str">
        <f>B3</f>
        <v>Victor Johnson</v>
      </c>
      <c r="C38" s="77"/>
      <c r="D38" s="20">
        <f>E3</f>
        <v>0</v>
      </c>
      <c r="E38" s="77">
        <f>H3</f>
        <v>0</v>
      </c>
      <c r="F38" s="77"/>
      <c r="G38" s="20">
        <f>K3</f>
        <v>0</v>
      </c>
      <c r="H38" s="77" t="str">
        <f>N3</f>
        <v>N/A</v>
      </c>
      <c r="I38" s="77"/>
      <c r="J38" s="20" t="str">
        <f>Q3</f>
        <v>N/A</v>
      </c>
      <c r="K38" s="15"/>
    </row>
    <row r="39" spans="1:11" ht="23.25" customHeight="1" x14ac:dyDescent="0.25">
      <c r="A39" s="13" t="s">
        <v>11</v>
      </c>
      <c r="B39" s="80" t="e">
        <f>C31/(C31+F31+I31+L31+O31+R31)</f>
        <v>#DIV/0!</v>
      </c>
      <c r="C39" s="80"/>
      <c r="D39" s="19" t="e">
        <f>F31/(C31+F31+I31+L31+O31+R31)</f>
        <v>#DIV/0!</v>
      </c>
      <c r="E39" s="80" t="e">
        <f>I31/(C31+F31+I31+L31+O31+R31)</f>
        <v>#DIV/0!</v>
      </c>
      <c r="F39" s="80"/>
      <c r="G39" s="19" t="e">
        <f>L31/(C31+F31+I31+L31+O31+R31)</f>
        <v>#DIV/0!</v>
      </c>
      <c r="H39" s="80" t="e">
        <f>O31/(C31+F31+I31+L31+O31+R31)</f>
        <v>#DIV/0!</v>
      </c>
      <c r="I39" s="80"/>
      <c r="J39" s="19" t="e">
        <f>R31/(C31+F31+I31+L31+O31+R31)</f>
        <v>#DIV/0!</v>
      </c>
    </row>
    <row r="40" spans="1:11" ht="23.25" customHeight="1" x14ac:dyDescent="0.25"/>
    <row r="41" spans="1:11" ht="23.25" customHeight="1" x14ac:dyDescent="0.25"/>
    <row r="42" spans="1:11" ht="23.25" customHeight="1" x14ac:dyDescent="0.25">
      <c r="B42" s="79" t="s">
        <v>14</v>
      </c>
      <c r="C42" s="79"/>
      <c r="D42" s="24"/>
    </row>
    <row r="43" spans="1:11" ht="23.25" customHeight="1" x14ac:dyDescent="0.25"/>
    <row r="44" spans="1:11" ht="23.25" customHeight="1" x14ac:dyDescent="0.25">
      <c r="A44" s="13" t="s">
        <v>7</v>
      </c>
      <c r="B44" s="77" t="str">
        <f>B3</f>
        <v>Victor Johnson</v>
      </c>
      <c r="C44" s="77"/>
      <c r="D44" s="20">
        <f>E3</f>
        <v>0</v>
      </c>
      <c r="E44" s="77">
        <f>H3</f>
        <v>0</v>
      </c>
      <c r="F44" s="77"/>
      <c r="G44" s="20">
        <f>K3</f>
        <v>0</v>
      </c>
      <c r="H44" s="77" t="str">
        <f>N3</f>
        <v>N/A</v>
      </c>
      <c r="I44" s="77"/>
      <c r="J44" s="20" t="str">
        <f>Q3</f>
        <v>N/A</v>
      </c>
    </row>
    <row r="45" spans="1:11" ht="23.25" customHeight="1" x14ac:dyDescent="0.25">
      <c r="A45" s="13" t="s">
        <v>15</v>
      </c>
      <c r="B45" s="78" t="e">
        <f>B39*D42</f>
        <v>#DIV/0!</v>
      </c>
      <c r="C45" s="78"/>
      <c r="D45" s="26" t="e">
        <f>D42*D39</f>
        <v>#DIV/0!</v>
      </c>
      <c r="E45" s="78" t="e">
        <f>E39*D42</f>
        <v>#DIV/0!</v>
      </c>
      <c r="F45" s="78"/>
      <c r="G45" s="26" t="e">
        <f>G39*D42</f>
        <v>#DIV/0!</v>
      </c>
      <c r="H45" s="78" t="e">
        <f>H39*D42</f>
        <v>#DIV/0!</v>
      </c>
      <c r="I45" s="78"/>
      <c r="J45" s="26" t="e">
        <f>J39*D42</f>
        <v>#DIV/0!</v>
      </c>
    </row>
    <row r="48" spans="1:11" x14ac:dyDescent="0.25">
      <c r="A48" t="s">
        <v>17</v>
      </c>
    </row>
  </sheetData>
  <mergeCells count="21">
    <mergeCell ref="Q3:R3"/>
    <mergeCell ref="B3:C3"/>
    <mergeCell ref="E3:F3"/>
    <mergeCell ref="H3:I3"/>
    <mergeCell ref="K3:L3"/>
    <mergeCell ref="N3:O3"/>
    <mergeCell ref="B1:C1"/>
    <mergeCell ref="H44:I44"/>
    <mergeCell ref="H45:I45"/>
    <mergeCell ref="B42:C42"/>
    <mergeCell ref="B35:C35"/>
    <mergeCell ref="B44:C44"/>
    <mergeCell ref="B45:C45"/>
    <mergeCell ref="E44:F44"/>
    <mergeCell ref="E45:F45"/>
    <mergeCell ref="B38:C38"/>
    <mergeCell ref="E38:F38"/>
    <mergeCell ref="H38:I38"/>
    <mergeCell ref="B39:C39"/>
    <mergeCell ref="E39:F39"/>
    <mergeCell ref="H39:I39"/>
  </mergeCells>
  <pageMargins left="0.7" right="0.7" top="0.75" bottom="0.75" header="0.3" footer="0.3"/>
  <pageSetup paperSize="9"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 Capture</vt:lpstr>
      <vt:lpstr>Valuation</vt:lpstr>
      <vt:lpstr>Fund Split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Ross</dc:creator>
  <cp:lastModifiedBy>Stacy</cp:lastModifiedBy>
  <cp:lastPrinted>2014-06-19T11:02:07Z</cp:lastPrinted>
  <dcterms:created xsi:type="dcterms:W3CDTF">2014-05-02T11:43:11Z</dcterms:created>
  <dcterms:modified xsi:type="dcterms:W3CDTF">2018-01-30T13:53:14Z</dcterms:modified>
</cp:coreProperties>
</file>