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7470" windowHeight="5715" activeTab="1"/>
  </bookViews>
  <sheets>
    <sheet name="Fully Pooled" sheetId="1" r:id="rId1"/>
    <sheet name="Earmarked Property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3" l="1"/>
  <c r="I29" i="3" s="1"/>
  <c r="G28" i="3"/>
  <c r="G29" i="3" s="1"/>
  <c r="I27" i="3"/>
  <c r="G27" i="3"/>
  <c r="I23" i="3"/>
  <c r="I24" i="3" s="1"/>
  <c r="G23" i="3"/>
  <c r="G24" i="3" s="1"/>
  <c r="I22" i="3"/>
  <c r="G22" i="3"/>
  <c r="I12" i="3"/>
  <c r="I13" i="3" s="1"/>
  <c r="I14" i="3" s="1"/>
  <c r="I15" i="3" s="1"/>
  <c r="I16" i="3" s="1"/>
  <c r="I17" i="3" s="1"/>
  <c r="I18" i="3" s="1"/>
  <c r="I19" i="3" s="1"/>
  <c r="I20" i="3" s="1"/>
  <c r="G12" i="3"/>
  <c r="G13" i="3" s="1"/>
  <c r="G14" i="3" s="1"/>
  <c r="G15" i="3" s="1"/>
  <c r="G16" i="3" s="1"/>
  <c r="G17" i="3" s="1"/>
  <c r="G18" i="3" s="1"/>
  <c r="G19" i="3" s="1"/>
  <c r="G20" i="3" s="1"/>
  <c r="I11" i="3"/>
  <c r="G11" i="3"/>
  <c r="O31" i="1"/>
  <c r="K28" i="3"/>
  <c r="K29" i="3" s="1"/>
  <c r="K27" i="3"/>
  <c r="K23" i="3"/>
  <c r="K24" i="3" s="1"/>
  <c r="K22" i="3"/>
  <c r="K12" i="3"/>
  <c r="K13" i="3" s="1"/>
  <c r="K14" i="3" s="1"/>
  <c r="K15" i="3" s="1"/>
  <c r="K16" i="3" s="1"/>
  <c r="K17" i="3" s="1"/>
  <c r="K18" i="3" s="1"/>
  <c r="K19" i="3" s="1"/>
  <c r="K20" i="3" s="1"/>
  <c r="K11" i="3"/>
  <c r="J2" i="3"/>
  <c r="H2" i="3"/>
  <c r="F11" i="3"/>
  <c r="E11" i="3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8" i="3"/>
  <c r="E9" i="3" s="1"/>
  <c r="E10" i="3" s="1"/>
  <c r="D7" i="3"/>
  <c r="F7" i="3" s="1"/>
  <c r="E6" i="3"/>
  <c r="F5" i="3"/>
  <c r="E5" i="3"/>
  <c r="G4" i="3"/>
  <c r="G5" i="3" s="1"/>
  <c r="F4" i="3"/>
  <c r="I4" i="3" s="1"/>
  <c r="D4" i="3"/>
  <c r="D5" i="3" s="1"/>
  <c r="D6" i="3" s="1"/>
  <c r="F6" i="3" s="1"/>
  <c r="L3" i="3"/>
  <c r="K4" i="3" s="1"/>
  <c r="J3" i="3"/>
  <c r="H3" i="3"/>
  <c r="F3" i="3"/>
  <c r="N31" i="1"/>
  <c r="D26" i="1"/>
  <c r="D25" i="1"/>
  <c r="E31" i="1"/>
  <c r="L25" i="1"/>
  <c r="E27" i="1"/>
  <c r="F27" i="1" s="1"/>
  <c r="F25" i="1"/>
  <c r="J25" i="1" s="1"/>
  <c r="F26" i="1"/>
  <c r="J26" i="1" s="1"/>
  <c r="I27" i="1" s="1"/>
  <c r="J27" i="1" s="1"/>
  <c r="E8" i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5" i="1"/>
  <c r="E6" i="1" s="1"/>
  <c r="D4" i="1"/>
  <c r="F4" i="1" s="1"/>
  <c r="F3" i="1"/>
  <c r="H3" i="1" s="1"/>
  <c r="G6" i="3" l="1"/>
  <c r="H6" i="3" s="1"/>
  <c r="H5" i="3"/>
  <c r="G7" i="3"/>
  <c r="H7" i="3" s="1"/>
  <c r="K5" i="3"/>
  <c r="L4" i="3"/>
  <c r="I5" i="3"/>
  <c r="J4" i="3"/>
  <c r="H4" i="3"/>
  <c r="D8" i="3"/>
  <c r="H26" i="1"/>
  <c r="G27" i="1" s="1"/>
  <c r="L26" i="1"/>
  <c r="K27" i="1" s="1"/>
  <c r="L27" i="1" s="1"/>
  <c r="H25" i="1"/>
  <c r="G4" i="1"/>
  <c r="E28" i="1"/>
  <c r="E25" i="1"/>
  <c r="E26" i="1" s="1"/>
  <c r="J3" i="1"/>
  <c r="I4" i="1" s="1"/>
  <c r="L3" i="1"/>
  <c r="K4" i="1" s="1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7" i="1" s="1"/>
  <c r="D28" i="1" s="1"/>
  <c r="D29" i="1" s="1"/>
  <c r="D30" i="1" s="1"/>
  <c r="D31" i="1" s="1"/>
  <c r="F6" i="1"/>
  <c r="F8" i="1"/>
  <c r="F9" i="1"/>
  <c r="F19" i="1"/>
  <c r="I6" i="3" l="1"/>
  <c r="J6" i="3" s="1"/>
  <c r="I7" i="3" s="1"/>
  <c r="J7" i="3" s="1"/>
  <c r="J5" i="3"/>
  <c r="F8" i="3"/>
  <c r="D9" i="3"/>
  <c r="K6" i="3"/>
  <c r="L6" i="3" s="1"/>
  <c r="K7" i="3" s="1"/>
  <c r="L7" i="3" s="1"/>
  <c r="L5" i="3"/>
  <c r="E29" i="1"/>
  <c r="F28" i="1"/>
  <c r="F15" i="1"/>
  <c r="F12" i="1"/>
  <c r="I5" i="1"/>
  <c r="I6" i="1" s="1"/>
  <c r="J6" i="1" s="1"/>
  <c r="I7" i="1" s="1"/>
  <c r="J7" i="1" s="1"/>
  <c r="I8" i="1" s="1"/>
  <c r="J8" i="1" s="1"/>
  <c r="I9" i="1" s="1"/>
  <c r="J9" i="1" s="1"/>
  <c r="I10" i="1" s="1"/>
  <c r="J10" i="1" s="1"/>
  <c r="I11" i="1" s="1"/>
  <c r="J11" i="1" s="1"/>
  <c r="I12" i="1" s="1"/>
  <c r="J12" i="1" s="1"/>
  <c r="I13" i="1" s="1"/>
  <c r="J13" i="1" s="1"/>
  <c r="I14" i="1" s="1"/>
  <c r="J14" i="1" s="1"/>
  <c r="I15" i="1" s="1"/>
  <c r="J15" i="1" s="1"/>
  <c r="I16" i="1" s="1"/>
  <c r="J16" i="1" s="1"/>
  <c r="I17" i="1" s="1"/>
  <c r="J17" i="1" s="1"/>
  <c r="I18" i="1" s="1"/>
  <c r="J18" i="1" s="1"/>
  <c r="I19" i="1" s="1"/>
  <c r="J19" i="1" s="1"/>
  <c r="I20" i="1" s="1"/>
  <c r="J20" i="1" s="1"/>
  <c r="I21" i="1" s="1"/>
  <c r="J21" i="1" s="1"/>
  <c r="I22" i="1" s="1"/>
  <c r="J22" i="1" s="1"/>
  <c r="I23" i="1" s="1"/>
  <c r="J23" i="1" s="1"/>
  <c r="I24" i="1" s="1"/>
  <c r="J4" i="1"/>
  <c r="K5" i="1"/>
  <c r="K6" i="1" s="1"/>
  <c r="L4" i="1"/>
  <c r="F7" i="1"/>
  <c r="F23" i="1"/>
  <c r="F13" i="1"/>
  <c r="F31" i="1"/>
  <c r="F16" i="1"/>
  <c r="F20" i="1"/>
  <c r="F5" i="1"/>
  <c r="L5" i="1" s="1"/>
  <c r="H4" i="1"/>
  <c r="G5" i="1"/>
  <c r="G6" i="1" s="1"/>
  <c r="H6" i="1" s="1"/>
  <c r="G7" i="1" s="1"/>
  <c r="H7" i="1" s="1"/>
  <c r="G8" i="1" s="1"/>
  <c r="H8" i="1" s="1"/>
  <c r="G9" i="1" s="1"/>
  <c r="H9" i="1" s="1"/>
  <c r="G10" i="1" s="1"/>
  <c r="H10" i="1" s="1"/>
  <c r="G11" i="1" s="1"/>
  <c r="H11" i="1" s="1"/>
  <c r="G12" i="1" s="1"/>
  <c r="H12" i="1" s="1"/>
  <c r="G13" i="1" s="1"/>
  <c r="H13" i="1" s="1"/>
  <c r="G14" i="1" s="1"/>
  <c r="H14" i="1" s="1"/>
  <c r="G15" i="1" s="1"/>
  <c r="H15" i="1" s="1"/>
  <c r="G16" i="1" s="1"/>
  <c r="H16" i="1" s="1"/>
  <c r="G17" i="1" s="1"/>
  <c r="H17" i="1" s="1"/>
  <c r="G18" i="1" s="1"/>
  <c r="H18" i="1" s="1"/>
  <c r="G19" i="1" s="1"/>
  <c r="H19" i="1" s="1"/>
  <c r="G20" i="1" s="1"/>
  <c r="H20" i="1" s="1"/>
  <c r="G21" i="1" s="1"/>
  <c r="H21" i="1" s="1"/>
  <c r="G22" i="1" s="1"/>
  <c r="H22" i="1" s="1"/>
  <c r="G23" i="1" s="1"/>
  <c r="H23" i="1" s="1"/>
  <c r="G24" i="1" s="1"/>
  <c r="F11" i="1"/>
  <c r="F17" i="1"/>
  <c r="F10" i="1"/>
  <c r="F14" i="1"/>
  <c r="F22" i="1"/>
  <c r="F21" i="1"/>
  <c r="F18" i="1"/>
  <c r="F24" i="1"/>
  <c r="J5" i="1"/>
  <c r="H5" i="1"/>
  <c r="L6" i="1"/>
  <c r="K7" i="1" s="1"/>
  <c r="L7" i="1" s="1"/>
  <c r="K8" i="1" s="1"/>
  <c r="L8" i="1" s="1"/>
  <c r="K9" i="1" s="1"/>
  <c r="L9" i="1" s="1"/>
  <c r="K10" i="1" s="1"/>
  <c r="L10" i="1" s="1"/>
  <c r="K11" i="1" s="1"/>
  <c r="L11" i="1" s="1"/>
  <c r="K12" i="1" s="1"/>
  <c r="L12" i="1" s="1"/>
  <c r="K13" i="1" s="1"/>
  <c r="L13" i="1" s="1"/>
  <c r="K14" i="1" s="1"/>
  <c r="L14" i="1" s="1"/>
  <c r="K15" i="1" s="1"/>
  <c r="L15" i="1" s="1"/>
  <c r="K16" i="1" s="1"/>
  <c r="L16" i="1" s="1"/>
  <c r="K17" i="1" s="1"/>
  <c r="L17" i="1" s="1"/>
  <c r="K18" i="1" s="1"/>
  <c r="L18" i="1" s="1"/>
  <c r="K19" i="1" s="1"/>
  <c r="L19" i="1" s="1"/>
  <c r="K20" i="1" s="1"/>
  <c r="L20" i="1" s="1"/>
  <c r="K21" i="1" s="1"/>
  <c r="L21" i="1" s="1"/>
  <c r="K22" i="1" s="1"/>
  <c r="L22" i="1" s="1"/>
  <c r="K23" i="1" s="1"/>
  <c r="L23" i="1" s="1"/>
  <c r="K24" i="1" s="1"/>
  <c r="F9" i="3" l="1"/>
  <c r="D10" i="3"/>
  <c r="K8" i="3"/>
  <c r="L8" i="3" s="1"/>
  <c r="G8" i="3"/>
  <c r="H8" i="3" s="1"/>
  <c r="I8" i="3"/>
  <c r="J8" i="3" s="1"/>
  <c r="E30" i="1"/>
  <c r="F30" i="1" s="1"/>
  <c r="F29" i="1"/>
  <c r="H24" i="1"/>
  <c r="H27" i="1" s="1"/>
  <c r="G28" i="1" s="1"/>
  <c r="H28" i="1" s="1"/>
  <c r="G29" i="1" s="1"/>
  <c r="H29" i="1" s="1"/>
  <c r="G25" i="1"/>
  <c r="G26" i="1" s="1"/>
  <c r="J24" i="1"/>
  <c r="I28" i="1" s="1"/>
  <c r="I25" i="1"/>
  <c r="I26" i="1" s="1"/>
  <c r="L24" i="1"/>
  <c r="K28" i="1" s="1"/>
  <c r="K25" i="1"/>
  <c r="K26" i="1" s="1"/>
  <c r="D11" i="3" l="1"/>
  <c r="F10" i="3"/>
  <c r="I9" i="3"/>
  <c r="J9" i="3" s="1"/>
  <c r="K9" i="3"/>
  <c r="L9" i="3" s="1"/>
  <c r="G9" i="3"/>
  <c r="H9" i="3" s="1"/>
  <c r="L28" i="1"/>
  <c r="K29" i="1" s="1"/>
  <c r="J28" i="1"/>
  <c r="I29" i="1" s="1"/>
  <c r="J29" i="1" s="1"/>
  <c r="G30" i="1"/>
  <c r="G31" i="1" s="1"/>
  <c r="H30" i="1"/>
  <c r="I10" i="3" l="1"/>
  <c r="J10" i="3" s="1"/>
  <c r="K10" i="3"/>
  <c r="L10" i="3" s="1"/>
  <c r="G10" i="3"/>
  <c r="H10" i="3" s="1"/>
  <c r="D12" i="3"/>
  <c r="K30" i="1"/>
  <c r="L29" i="1"/>
  <c r="I30" i="1"/>
  <c r="H31" i="1"/>
  <c r="D13" i="3" l="1"/>
  <c r="F12" i="3"/>
  <c r="L11" i="3"/>
  <c r="J11" i="3"/>
  <c r="J30" i="1"/>
  <c r="I31" i="1"/>
  <c r="J31" i="1" s="1"/>
  <c r="L30" i="1"/>
  <c r="K31" i="1"/>
  <c r="L31" i="1" s="1"/>
  <c r="L12" i="3" l="1"/>
  <c r="J12" i="3"/>
  <c r="F13" i="3"/>
  <c r="D14" i="3"/>
  <c r="J13" i="3" l="1"/>
  <c r="L13" i="3"/>
  <c r="D15" i="3"/>
  <c r="F14" i="3"/>
  <c r="F15" i="3" l="1"/>
  <c r="D16" i="3"/>
  <c r="J14" i="3"/>
  <c r="L14" i="3"/>
  <c r="D17" i="3" l="1"/>
  <c r="F16" i="3"/>
  <c r="L15" i="3"/>
  <c r="J15" i="3"/>
  <c r="L16" i="3" l="1"/>
  <c r="J16" i="3"/>
  <c r="F17" i="3"/>
  <c r="D18" i="3"/>
  <c r="J17" i="3" l="1"/>
  <c r="L17" i="3"/>
  <c r="D19" i="3"/>
  <c r="F18" i="3"/>
  <c r="F19" i="3" l="1"/>
  <c r="D20" i="3"/>
  <c r="J18" i="3"/>
  <c r="L18" i="3"/>
  <c r="D21" i="3" l="1"/>
  <c r="F20" i="3"/>
  <c r="L19" i="3"/>
  <c r="J19" i="3"/>
  <c r="L20" i="3" l="1"/>
  <c r="J20" i="3"/>
  <c r="F21" i="3"/>
  <c r="D22" i="3"/>
  <c r="I21" i="3" l="1"/>
  <c r="K21" i="3"/>
  <c r="L21" i="3" s="1"/>
  <c r="D23" i="3"/>
  <c r="F22" i="3"/>
  <c r="J21" i="3" l="1"/>
  <c r="F23" i="3"/>
  <c r="D24" i="3"/>
  <c r="L22" i="3"/>
  <c r="J22" i="3" l="1"/>
  <c r="D27" i="3"/>
  <c r="D25" i="3"/>
  <c r="F24" i="3"/>
  <c r="L23" i="3"/>
  <c r="J23" i="3"/>
  <c r="F25" i="3" l="1"/>
  <c r="D26" i="3"/>
  <c r="F26" i="3" s="1"/>
  <c r="F27" i="3"/>
  <c r="D28" i="3"/>
  <c r="F28" i="3" l="1"/>
  <c r="D29" i="3"/>
  <c r="I25" i="3"/>
  <c r="J24" i="3"/>
  <c r="K25" i="3"/>
  <c r="L24" i="3"/>
  <c r="I26" i="3" l="1"/>
  <c r="J25" i="3"/>
  <c r="K26" i="3"/>
  <c r="L26" i="3" s="1"/>
  <c r="L27" i="3" s="1"/>
  <c r="L28" i="3" s="1"/>
  <c r="L25" i="3"/>
  <c r="F29" i="3"/>
  <c r="D30" i="3"/>
  <c r="J26" i="3" l="1"/>
  <c r="D31" i="3"/>
  <c r="F31" i="3" s="1"/>
  <c r="F30" i="3"/>
  <c r="I30" i="3" l="1"/>
  <c r="J28" i="3"/>
  <c r="J27" i="3"/>
  <c r="K30" i="3"/>
  <c r="L29" i="3"/>
  <c r="J29" i="3" l="1"/>
  <c r="I31" i="3"/>
  <c r="J31" i="3" s="1"/>
  <c r="J30" i="3"/>
  <c r="K31" i="3"/>
  <c r="L31" i="3" s="1"/>
  <c r="L30" i="3"/>
  <c r="H11" i="3"/>
  <c r="H12" i="3"/>
  <c r="H13" i="3" l="1"/>
  <c r="H14" i="3" l="1"/>
  <c r="H15" i="3" l="1"/>
  <c r="H16" i="3" l="1"/>
  <c r="H17" i="3" l="1"/>
  <c r="H18" i="3" l="1"/>
  <c r="H19" i="3" l="1"/>
  <c r="H20" i="3" l="1"/>
  <c r="G21" i="3" l="1"/>
  <c r="H21" i="3" l="1"/>
  <c r="H22" i="3" l="1"/>
  <c r="H23" i="3" l="1"/>
  <c r="G25" i="3" l="1"/>
  <c r="H24" i="3"/>
  <c r="G26" i="3" l="1"/>
  <c r="H25" i="3"/>
  <c r="H26" i="3" l="1"/>
  <c r="H27" i="3" l="1"/>
  <c r="H28" i="3" l="1"/>
  <c r="G30" i="3" l="1"/>
  <c r="H29" i="3"/>
  <c r="H30" i="3" l="1"/>
  <c r="G31" i="3"/>
  <c r="H31" i="3" l="1"/>
  <c r="O31" i="3" s="1"/>
  <c r="N31" i="3"/>
</calcChain>
</file>

<file path=xl/sharedStrings.xml><?xml version="1.0" encoding="utf-8"?>
<sst xmlns="http://schemas.openxmlformats.org/spreadsheetml/2006/main" count="82" uniqueCount="26">
  <si>
    <t>Date</t>
  </si>
  <si>
    <t>Movement</t>
  </si>
  <si>
    <t>Notes</t>
  </si>
  <si>
    <t>Cash</t>
  </si>
  <si>
    <t>Investments</t>
  </si>
  <si>
    <t>Paul Value</t>
  </si>
  <si>
    <t>Paul Split</t>
  </si>
  <si>
    <t>Vivian Value</t>
  </si>
  <si>
    <t>Vivan Split</t>
  </si>
  <si>
    <t>Unallocated Value</t>
  </si>
  <si>
    <t>Unallocated Split</t>
  </si>
  <si>
    <t>Contribution</t>
  </si>
  <si>
    <t>Scheme Value</t>
  </si>
  <si>
    <t>Property Purchase</t>
  </si>
  <si>
    <t>Paul partial transfer in</t>
  </si>
  <si>
    <t>Vivan partial transfer in</t>
  </si>
  <si>
    <t>Property Purchase Completion</t>
  </si>
  <si>
    <t>Solicitors Fees</t>
  </si>
  <si>
    <t>PP Fees</t>
  </si>
  <si>
    <t>GDPR Fees</t>
  </si>
  <si>
    <t>Rent</t>
  </si>
  <si>
    <t>ICO Fees</t>
  </si>
  <si>
    <t>Vivian transfer in</t>
  </si>
  <si>
    <t>Paul transfer in</t>
  </si>
  <si>
    <t>Vivian in-specie property transfer</t>
  </si>
  <si>
    <t>Paul in-specie property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</si>
</sst>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0.000%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C34" sqref="C34"/>
    </sheetView>
  </sheetViews>
  <sheetFormatPr defaultRowHeight="15" x14ac:dyDescent="0.25"/>
  <cols>
    <col min="1" max="1" width="10.7109375" bestFit="1" customWidth="1"/>
    <col min="2" max="2" width="10.7109375" style="2" bestFit="1" customWidth="1"/>
    <col min="3" max="3" width="36.5703125" customWidth="1"/>
    <col min="4" max="4" width="11.140625" style="2" bestFit="1" customWidth="1"/>
    <col min="5" max="5" width="12" style="2" bestFit="1" customWidth="1"/>
    <col min="6" max="6" width="13.7109375" style="2" bestFit="1" customWidth="1"/>
    <col min="7" max="7" width="11.140625" style="2" bestFit="1" customWidth="1"/>
    <col min="8" max="8" width="9.28515625" style="3" bestFit="1" customWidth="1"/>
    <col min="9" max="9" width="12.140625" style="2" bestFit="1" customWidth="1"/>
    <col min="10" max="10" width="10.42578125" style="3" bestFit="1" customWidth="1"/>
    <col min="11" max="11" width="17.42578125" style="2" bestFit="1" customWidth="1"/>
    <col min="12" max="12" width="16.140625" style="3" bestFit="1" customWidth="1"/>
    <col min="14" max="14" width="11.140625" bestFit="1" customWidth="1"/>
  </cols>
  <sheetData>
    <row r="1" spans="1:12" x14ac:dyDescent="0.25">
      <c r="A1" t="s">
        <v>0</v>
      </c>
      <c r="B1" s="2" t="s">
        <v>1</v>
      </c>
      <c r="C1" t="s">
        <v>2</v>
      </c>
      <c r="D1" s="2" t="s">
        <v>3</v>
      </c>
      <c r="E1" s="2" t="s">
        <v>4</v>
      </c>
      <c r="F1" s="2" t="s">
        <v>12</v>
      </c>
      <c r="G1" s="2" t="s">
        <v>5</v>
      </c>
      <c r="H1" s="3" t="s">
        <v>6</v>
      </c>
      <c r="I1" s="2" t="s">
        <v>7</v>
      </c>
      <c r="J1" s="3" t="s">
        <v>8</v>
      </c>
      <c r="K1" s="2" t="s">
        <v>9</v>
      </c>
      <c r="L1" s="3" t="s">
        <v>10</v>
      </c>
    </row>
    <row r="3" spans="1:12" x14ac:dyDescent="0.25">
      <c r="A3" s="1">
        <v>43200</v>
      </c>
      <c r="B3" s="2">
        <v>80200</v>
      </c>
      <c r="C3" t="s">
        <v>11</v>
      </c>
      <c r="D3" s="2">
        <v>80200</v>
      </c>
      <c r="E3" s="2">
        <v>0</v>
      </c>
      <c r="F3" s="2">
        <f>D3+E3</f>
        <v>80200</v>
      </c>
      <c r="G3" s="2">
        <v>40000</v>
      </c>
      <c r="H3" s="3">
        <f>G3/F3</f>
        <v>0.49875311720698257</v>
      </c>
      <c r="I3" s="2">
        <v>40000</v>
      </c>
      <c r="J3" s="3">
        <f>I3/F3</f>
        <v>0.49875311720698257</v>
      </c>
      <c r="K3" s="2">
        <v>200</v>
      </c>
      <c r="L3" s="3">
        <f>K3/F3</f>
        <v>2.4937655860349127E-3</v>
      </c>
    </row>
    <row r="4" spans="1:12" x14ac:dyDescent="0.25">
      <c r="A4" s="1">
        <v>43200</v>
      </c>
      <c r="B4" s="2">
        <v>-80000</v>
      </c>
      <c r="C4" t="s">
        <v>13</v>
      </c>
      <c r="D4" s="2">
        <f>D3+B4</f>
        <v>200</v>
      </c>
      <c r="E4" s="2">
        <v>80000</v>
      </c>
      <c r="F4" s="2">
        <f>D4+E4</f>
        <v>80200</v>
      </c>
      <c r="G4" s="2">
        <f>F4*H3</f>
        <v>40000</v>
      </c>
      <c r="H4" s="3">
        <f t="shared" ref="H4:H22" si="0">G4/F4</f>
        <v>0.49875311720698257</v>
      </c>
      <c r="I4" s="2">
        <f>F4*J3</f>
        <v>40000</v>
      </c>
      <c r="J4" s="3">
        <f t="shared" ref="J4:J22" si="1">I4/F4</f>
        <v>0.49875311720698257</v>
      </c>
      <c r="K4" s="2">
        <f>F4*L3</f>
        <v>200</v>
      </c>
      <c r="L4" s="3">
        <f t="shared" ref="L4:L22" si="2">K4/F4</f>
        <v>2.4937655860349127E-3</v>
      </c>
    </row>
    <row r="5" spans="1:12" x14ac:dyDescent="0.25">
      <c r="A5" s="1">
        <v>43203</v>
      </c>
      <c r="B5" s="2">
        <v>30236.799999999999</v>
      </c>
      <c r="C5" t="s">
        <v>14</v>
      </c>
      <c r="D5" s="2">
        <f t="shared" ref="D5:D30" si="3">D4+B5</f>
        <v>30436.799999999999</v>
      </c>
      <c r="E5" s="2">
        <f>E4</f>
        <v>80000</v>
      </c>
      <c r="F5" s="2">
        <f t="shared" ref="F5:F31" si="4">D5+E5</f>
        <v>110436.8</v>
      </c>
      <c r="G5" s="2">
        <f>G4+B5</f>
        <v>70236.800000000003</v>
      </c>
      <c r="H5" s="3">
        <f t="shared" si="0"/>
        <v>0.63599090158353011</v>
      </c>
      <c r="I5" s="2">
        <f>I4</f>
        <v>40000</v>
      </c>
      <c r="J5" s="3">
        <f t="shared" si="1"/>
        <v>0.36219810787708445</v>
      </c>
      <c r="K5" s="2">
        <f>K4</f>
        <v>200</v>
      </c>
      <c r="L5" s="3">
        <f t="shared" si="2"/>
        <v>1.8109905393854221E-3</v>
      </c>
    </row>
    <row r="6" spans="1:12" x14ac:dyDescent="0.25">
      <c r="A6" s="1">
        <v>43203</v>
      </c>
      <c r="B6" s="2">
        <v>14763.2</v>
      </c>
      <c r="C6" t="s">
        <v>15</v>
      </c>
      <c r="D6" s="2">
        <f t="shared" si="3"/>
        <v>45200</v>
      </c>
      <c r="E6" s="2">
        <f>E5</f>
        <v>80000</v>
      </c>
      <c r="F6" s="2">
        <f t="shared" si="4"/>
        <v>125200</v>
      </c>
      <c r="G6" s="2">
        <f>G5</f>
        <v>70236.800000000003</v>
      </c>
      <c r="H6" s="3">
        <f t="shared" si="0"/>
        <v>0.56099680511182115</v>
      </c>
      <c r="I6" s="2">
        <f>I5+B6</f>
        <v>54763.199999999997</v>
      </c>
      <c r="J6" s="3">
        <f t="shared" si="1"/>
        <v>0.43740575079872202</v>
      </c>
      <c r="K6" s="2">
        <f>K5</f>
        <v>200</v>
      </c>
      <c r="L6" s="3">
        <f t="shared" si="2"/>
        <v>1.5974440894568689E-3</v>
      </c>
    </row>
    <row r="7" spans="1:12" x14ac:dyDescent="0.25">
      <c r="A7" s="1">
        <v>43228</v>
      </c>
      <c r="B7" s="2">
        <v>-42000</v>
      </c>
      <c r="C7" t="s">
        <v>16</v>
      </c>
      <c r="D7" s="2">
        <f t="shared" si="3"/>
        <v>3200</v>
      </c>
      <c r="E7" s="2">
        <v>122000</v>
      </c>
      <c r="F7" s="2">
        <f t="shared" si="4"/>
        <v>125200</v>
      </c>
      <c r="G7" s="2">
        <f>F7*H6</f>
        <v>70236.800000000003</v>
      </c>
      <c r="H7" s="3">
        <f t="shared" si="0"/>
        <v>0.56099680511182115</v>
      </c>
      <c r="I7" s="2">
        <f>F7*J6</f>
        <v>54763.199999999997</v>
      </c>
      <c r="J7" s="3">
        <f t="shared" si="1"/>
        <v>0.43740575079872202</v>
      </c>
      <c r="K7" s="2">
        <f>F7*L6</f>
        <v>200</v>
      </c>
      <c r="L7" s="3">
        <f t="shared" si="2"/>
        <v>1.5974440894568689E-3</v>
      </c>
    </row>
    <row r="8" spans="1:12" x14ac:dyDescent="0.25">
      <c r="A8" s="1">
        <v>43228</v>
      </c>
      <c r="B8" s="2">
        <v>-1235</v>
      </c>
      <c r="C8" t="s">
        <v>17</v>
      </c>
      <c r="D8" s="2">
        <f t="shared" si="3"/>
        <v>1965</v>
      </c>
      <c r="E8" s="2">
        <f>E7</f>
        <v>122000</v>
      </c>
      <c r="F8" s="2">
        <f t="shared" si="4"/>
        <v>123965</v>
      </c>
      <c r="G8" s="2">
        <f t="shared" ref="G8:G29" si="5">F8*H7</f>
        <v>69543.968945686909</v>
      </c>
      <c r="H8" s="3">
        <f t="shared" si="0"/>
        <v>0.56099680511182115</v>
      </c>
      <c r="I8" s="2">
        <f t="shared" ref="I8:I22" si="6">F8*J7</f>
        <v>54223.003897763578</v>
      </c>
      <c r="J8" s="3">
        <f t="shared" si="1"/>
        <v>0.43740575079872202</v>
      </c>
      <c r="K8" s="2">
        <f t="shared" ref="K8:K22" si="7">F8*L7</f>
        <v>198.02715654952075</v>
      </c>
      <c r="L8" s="3">
        <f t="shared" si="2"/>
        <v>1.5974440894568689E-3</v>
      </c>
    </row>
    <row r="9" spans="1:12" x14ac:dyDescent="0.25">
      <c r="A9" s="1">
        <v>43228</v>
      </c>
      <c r="B9" s="2">
        <v>-900</v>
      </c>
      <c r="C9" t="s">
        <v>18</v>
      </c>
      <c r="D9" s="2">
        <f t="shared" si="3"/>
        <v>1065</v>
      </c>
      <c r="E9" s="2">
        <f t="shared" ref="E9:E31" si="8">E8</f>
        <v>122000</v>
      </c>
      <c r="F9" s="2">
        <f t="shared" si="4"/>
        <v>123065</v>
      </c>
      <c r="G9" s="2">
        <f t="shared" si="5"/>
        <v>69039.071821086269</v>
      </c>
      <c r="H9" s="3">
        <f t="shared" si="0"/>
        <v>0.56099680511182115</v>
      </c>
      <c r="I9" s="2">
        <f t="shared" si="6"/>
        <v>53829.338722044726</v>
      </c>
      <c r="J9" s="3">
        <f t="shared" si="1"/>
        <v>0.43740575079872202</v>
      </c>
      <c r="K9" s="2">
        <f t="shared" si="7"/>
        <v>196.58945686900958</v>
      </c>
      <c r="L9" s="3">
        <f t="shared" si="2"/>
        <v>1.5974440894568689E-3</v>
      </c>
    </row>
    <row r="10" spans="1:12" x14ac:dyDescent="0.25">
      <c r="A10" s="1">
        <v>43244</v>
      </c>
      <c r="B10" s="2">
        <v>-195</v>
      </c>
      <c r="C10" t="s">
        <v>19</v>
      </c>
      <c r="D10" s="2">
        <f t="shared" si="3"/>
        <v>870</v>
      </c>
      <c r="E10" s="2">
        <f t="shared" si="8"/>
        <v>122000</v>
      </c>
      <c r="F10" s="2">
        <f t="shared" si="4"/>
        <v>122870</v>
      </c>
      <c r="G10" s="2">
        <f t="shared" si="5"/>
        <v>68929.677444089466</v>
      </c>
      <c r="H10" s="3">
        <f t="shared" si="0"/>
        <v>0.56099680511182115</v>
      </c>
      <c r="I10" s="2">
        <f t="shared" si="6"/>
        <v>53744.044600638976</v>
      </c>
      <c r="J10" s="3">
        <f t="shared" si="1"/>
        <v>0.43740575079872202</v>
      </c>
      <c r="K10" s="2">
        <f t="shared" si="7"/>
        <v>196.27795527156547</v>
      </c>
      <c r="L10" s="3">
        <f t="shared" si="2"/>
        <v>1.5974440894568689E-3</v>
      </c>
    </row>
    <row r="11" spans="1:12" x14ac:dyDescent="0.25">
      <c r="A11" s="1">
        <v>43417</v>
      </c>
      <c r="B11" s="2">
        <v>2400</v>
      </c>
      <c r="C11" t="s">
        <v>20</v>
      </c>
      <c r="D11" s="2">
        <f t="shared" si="3"/>
        <v>3270</v>
      </c>
      <c r="E11" s="2">
        <f t="shared" si="8"/>
        <v>122000</v>
      </c>
      <c r="F11" s="2">
        <f t="shared" si="4"/>
        <v>125270</v>
      </c>
      <c r="G11" s="2">
        <f t="shared" si="5"/>
        <v>70276.069776357836</v>
      </c>
      <c r="H11" s="3">
        <f t="shared" si="0"/>
        <v>0.56099680511182115</v>
      </c>
      <c r="I11" s="2">
        <f t="shared" si="6"/>
        <v>54793.818402555909</v>
      </c>
      <c r="J11" s="3">
        <f t="shared" si="1"/>
        <v>0.43740575079872202</v>
      </c>
      <c r="K11" s="2">
        <f t="shared" si="7"/>
        <v>200.11182108626198</v>
      </c>
      <c r="L11" s="3">
        <f t="shared" si="2"/>
        <v>1.5974440894568689E-3</v>
      </c>
    </row>
    <row r="12" spans="1:12" x14ac:dyDescent="0.25">
      <c r="A12" s="1">
        <v>43482</v>
      </c>
      <c r="B12" s="2">
        <v>4800</v>
      </c>
      <c r="C12" t="s">
        <v>20</v>
      </c>
      <c r="D12" s="2">
        <f t="shared" si="3"/>
        <v>8070</v>
      </c>
      <c r="E12" s="2">
        <f t="shared" si="8"/>
        <v>122000</v>
      </c>
      <c r="F12" s="2">
        <f t="shared" si="4"/>
        <v>130070</v>
      </c>
      <c r="G12" s="2">
        <f t="shared" si="5"/>
        <v>72968.854440894575</v>
      </c>
      <c r="H12" s="3">
        <f t="shared" si="0"/>
        <v>0.56099680511182115</v>
      </c>
      <c r="I12" s="2">
        <f t="shared" si="6"/>
        <v>56893.36600638977</v>
      </c>
      <c r="J12" s="3">
        <f t="shared" si="1"/>
        <v>0.43740575079872202</v>
      </c>
      <c r="K12" s="2">
        <f t="shared" si="7"/>
        <v>207.77955271565494</v>
      </c>
      <c r="L12" s="3">
        <f t="shared" si="2"/>
        <v>1.5974440894568689E-3</v>
      </c>
    </row>
    <row r="13" spans="1:12" x14ac:dyDescent="0.25">
      <c r="A13" s="1">
        <v>43536</v>
      </c>
      <c r="B13" s="2">
        <v>2400</v>
      </c>
      <c r="C13" t="s">
        <v>20</v>
      </c>
      <c r="D13" s="2">
        <f t="shared" si="3"/>
        <v>10470</v>
      </c>
      <c r="E13" s="2">
        <f t="shared" si="8"/>
        <v>122000</v>
      </c>
      <c r="F13" s="2">
        <f t="shared" si="4"/>
        <v>132470</v>
      </c>
      <c r="G13" s="2">
        <f t="shared" si="5"/>
        <v>74315.246773162944</v>
      </c>
      <c r="H13" s="3">
        <f t="shared" si="0"/>
        <v>0.56099680511182115</v>
      </c>
      <c r="I13" s="2">
        <f t="shared" si="6"/>
        <v>57943.139808306703</v>
      </c>
      <c r="J13" s="3">
        <f t="shared" si="1"/>
        <v>0.43740575079872202</v>
      </c>
      <c r="K13" s="2">
        <f t="shared" si="7"/>
        <v>211.61341853035142</v>
      </c>
      <c r="L13" s="3">
        <f t="shared" si="2"/>
        <v>1.5974440894568689E-3</v>
      </c>
    </row>
    <row r="14" spans="1:12" x14ac:dyDescent="0.25">
      <c r="A14" s="1">
        <v>43567</v>
      </c>
      <c r="B14" s="2">
        <v>2400</v>
      </c>
      <c r="C14" t="s">
        <v>20</v>
      </c>
      <c r="D14" s="2">
        <f t="shared" si="3"/>
        <v>12870</v>
      </c>
      <c r="E14" s="2">
        <f t="shared" si="8"/>
        <v>122000</v>
      </c>
      <c r="F14" s="2">
        <f t="shared" si="4"/>
        <v>134870</v>
      </c>
      <c r="G14" s="2">
        <f t="shared" si="5"/>
        <v>75661.639105431314</v>
      </c>
      <c r="H14" s="3">
        <f t="shared" si="0"/>
        <v>0.56099680511182115</v>
      </c>
      <c r="I14" s="2">
        <f t="shared" si="6"/>
        <v>58992.913610223637</v>
      </c>
      <c r="J14" s="3">
        <f t="shared" si="1"/>
        <v>0.43740575079872202</v>
      </c>
      <c r="K14" s="2">
        <f t="shared" si="7"/>
        <v>215.4472843450479</v>
      </c>
      <c r="L14" s="3">
        <f t="shared" si="2"/>
        <v>1.5974440894568689E-3</v>
      </c>
    </row>
    <row r="15" spans="1:12" x14ac:dyDescent="0.25">
      <c r="A15" s="1">
        <v>43594</v>
      </c>
      <c r="B15" s="2">
        <v>2400</v>
      </c>
      <c r="C15" t="s">
        <v>20</v>
      </c>
      <c r="D15" s="2">
        <f t="shared" si="3"/>
        <v>15270</v>
      </c>
      <c r="E15" s="2">
        <f t="shared" si="8"/>
        <v>122000</v>
      </c>
      <c r="F15" s="2">
        <f t="shared" si="4"/>
        <v>137270</v>
      </c>
      <c r="G15" s="2">
        <f t="shared" si="5"/>
        <v>77008.031437699683</v>
      </c>
      <c r="H15" s="3">
        <f t="shared" si="0"/>
        <v>0.56099680511182115</v>
      </c>
      <c r="I15" s="2">
        <f t="shared" si="6"/>
        <v>60042.687412140571</v>
      </c>
      <c r="J15" s="3">
        <f t="shared" si="1"/>
        <v>0.43740575079872202</v>
      </c>
      <c r="K15" s="2">
        <f t="shared" si="7"/>
        <v>219.28115015974441</v>
      </c>
      <c r="L15" s="3">
        <f t="shared" si="2"/>
        <v>1.5974440894568689E-3</v>
      </c>
    </row>
    <row r="16" spans="1:12" x14ac:dyDescent="0.25">
      <c r="A16" s="1">
        <v>43627</v>
      </c>
      <c r="B16" s="2">
        <v>2400</v>
      </c>
      <c r="C16" t="s">
        <v>20</v>
      </c>
      <c r="D16" s="2">
        <f t="shared" si="3"/>
        <v>17670</v>
      </c>
      <c r="E16" s="2">
        <f t="shared" si="8"/>
        <v>122000</v>
      </c>
      <c r="F16" s="2">
        <f t="shared" si="4"/>
        <v>139670</v>
      </c>
      <c r="G16" s="2">
        <f t="shared" si="5"/>
        <v>78354.423769968067</v>
      </c>
      <c r="H16" s="3">
        <f t="shared" si="0"/>
        <v>0.56099680511182115</v>
      </c>
      <c r="I16" s="2">
        <f t="shared" si="6"/>
        <v>61092.461214057505</v>
      </c>
      <c r="J16" s="3">
        <f t="shared" si="1"/>
        <v>0.43740575079872202</v>
      </c>
      <c r="K16" s="2">
        <f t="shared" si="7"/>
        <v>223.11501597444089</v>
      </c>
      <c r="L16" s="3">
        <f t="shared" si="2"/>
        <v>1.5974440894568689E-3</v>
      </c>
    </row>
    <row r="17" spans="1:15" x14ac:dyDescent="0.25">
      <c r="A17" s="1">
        <v>43654</v>
      </c>
      <c r="B17" s="2">
        <v>2400</v>
      </c>
      <c r="C17" t="s">
        <v>20</v>
      </c>
      <c r="D17" s="2">
        <f t="shared" si="3"/>
        <v>20070</v>
      </c>
      <c r="E17" s="2">
        <f t="shared" si="8"/>
        <v>122000</v>
      </c>
      <c r="F17" s="2">
        <f t="shared" si="4"/>
        <v>142070</v>
      </c>
      <c r="G17" s="2">
        <f t="shared" si="5"/>
        <v>79700.816102236437</v>
      </c>
      <c r="H17" s="3">
        <f t="shared" si="0"/>
        <v>0.56099680511182115</v>
      </c>
      <c r="I17" s="2">
        <f t="shared" si="6"/>
        <v>62142.235015974438</v>
      </c>
      <c r="J17" s="3">
        <f t="shared" si="1"/>
        <v>0.43740575079872202</v>
      </c>
      <c r="K17" s="2">
        <f t="shared" si="7"/>
        <v>226.94888178913737</v>
      </c>
      <c r="L17" s="3">
        <f t="shared" si="2"/>
        <v>1.5974440894568689E-3</v>
      </c>
    </row>
    <row r="18" spans="1:15" x14ac:dyDescent="0.25">
      <c r="A18" s="1">
        <v>43685</v>
      </c>
      <c r="B18" s="2">
        <v>2400</v>
      </c>
      <c r="C18" t="s">
        <v>20</v>
      </c>
      <c r="D18" s="2">
        <f t="shared" si="3"/>
        <v>22470</v>
      </c>
      <c r="E18" s="2">
        <f t="shared" si="8"/>
        <v>122000</v>
      </c>
      <c r="F18" s="2">
        <f t="shared" si="4"/>
        <v>144470</v>
      </c>
      <c r="G18" s="2">
        <f t="shared" si="5"/>
        <v>81047.208434504806</v>
      </c>
      <c r="H18" s="3">
        <f t="shared" si="0"/>
        <v>0.56099680511182115</v>
      </c>
      <c r="I18" s="2">
        <f t="shared" si="6"/>
        <v>63192.008817891372</v>
      </c>
      <c r="J18" s="3">
        <f t="shared" si="1"/>
        <v>0.43740575079872202</v>
      </c>
      <c r="K18" s="2">
        <f t="shared" si="7"/>
        <v>230.78274760383385</v>
      </c>
      <c r="L18" s="3">
        <f t="shared" si="2"/>
        <v>1.5974440894568689E-3</v>
      </c>
    </row>
    <row r="19" spans="1:15" x14ac:dyDescent="0.25">
      <c r="A19" s="1">
        <v>43717</v>
      </c>
      <c r="B19" s="2">
        <v>2400</v>
      </c>
      <c r="C19" t="s">
        <v>20</v>
      </c>
      <c r="D19" s="2">
        <f t="shared" si="3"/>
        <v>24870</v>
      </c>
      <c r="E19" s="2">
        <f t="shared" si="8"/>
        <v>122000</v>
      </c>
      <c r="F19" s="2">
        <f t="shared" si="4"/>
        <v>146870</v>
      </c>
      <c r="G19" s="2">
        <f t="shared" si="5"/>
        <v>82393.600766773176</v>
      </c>
      <c r="H19" s="3">
        <f t="shared" si="0"/>
        <v>0.56099680511182115</v>
      </c>
      <c r="I19" s="2">
        <f t="shared" si="6"/>
        <v>64241.782619808306</v>
      </c>
      <c r="J19" s="3">
        <f t="shared" si="1"/>
        <v>0.43740575079872202</v>
      </c>
      <c r="K19" s="2">
        <f t="shared" si="7"/>
        <v>234.61661341853033</v>
      </c>
      <c r="L19" s="3">
        <f t="shared" si="2"/>
        <v>1.5974440894568689E-3</v>
      </c>
    </row>
    <row r="20" spans="1:15" x14ac:dyDescent="0.25">
      <c r="A20" s="1">
        <v>43746</v>
      </c>
      <c r="B20" s="2">
        <v>2400</v>
      </c>
      <c r="C20" t="s">
        <v>20</v>
      </c>
      <c r="D20" s="2">
        <f t="shared" si="3"/>
        <v>27270</v>
      </c>
      <c r="E20" s="2">
        <f t="shared" si="8"/>
        <v>122000</v>
      </c>
      <c r="F20" s="2">
        <f t="shared" si="4"/>
        <v>149270</v>
      </c>
      <c r="G20" s="2">
        <f t="shared" si="5"/>
        <v>83739.993099041545</v>
      </c>
      <c r="H20" s="3">
        <f t="shared" si="0"/>
        <v>0.56099680511182115</v>
      </c>
      <c r="I20" s="2">
        <f t="shared" si="6"/>
        <v>65291.556421725232</v>
      </c>
      <c r="J20" s="3">
        <f t="shared" si="1"/>
        <v>0.43740575079872202</v>
      </c>
      <c r="K20" s="2">
        <f t="shared" si="7"/>
        <v>238.45047923322682</v>
      </c>
      <c r="L20" s="3">
        <f t="shared" si="2"/>
        <v>1.5974440894568689E-3</v>
      </c>
    </row>
    <row r="21" spans="1:15" x14ac:dyDescent="0.25">
      <c r="A21" s="1">
        <v>43754</v>
      </c>
      <c r="B21" s="2">
        <v>-40</v>
      </c>
      <c r="C21" t="s">
        <v>21</v>
      </c>
      <c r="D21" s="2">
        <f t="shared" si="3"/>
        <v>27230</v>
      </c>
      <c r="E21" s="2">
        <f t="shared" si="8"/>
        <v>122000</v>
      </c>
      <c r="F21" s="2">
        <f t="shared" si="4"/>
        <v>149230</v>
      </c>
      <c r="G21" s="2">
        <f t="shared" si="5"/>
        <v>83717.553226837073</v>
      </c>
      <c r="H21" s="3">
        <f t="shared" si="0"/>
        <v>0.56099680511182115</v>
      </c>
      <c r="I21" s="2">
        <f t="shared" si="6"/>
        <v>65274.060191693286</v>
      </c>
      <c r="J21" s="3">
        <f t="shared" si="1"/>
        <v>0.43740575079872202</v>
      </c>
      <c r="K21" s="2">
        <f t="shared" si="7"/>
        <v>238.38658146964855</v>
      </c>
      <c r="L21" s="3">
        <f t="shared" si="2"/>
        <v>1.5974440894568689E-3</v>
      </c>
    </row>
    <row r="22" spans="1:15" x14ac:dyDescent="0.25">
      <c r="A22" s="1">
        <v>43777</v>
      </c>
      <c r="B22" s="2">
        <v>2400</v>
      </c>
      <c r="C22" t="s">
        <v>20</v>
      </c>
      <c r="D22" s="2">
        <f t="shared" si="3"/>
        <v>29630</v>
      </c>
      <c r="E22" s="2">
        <f t="shared" si="8"/>
        <v>122000</v>
      </c>
      <c r="F22" s="2">
        <f t="shared" si="4"/>
        <v>151630</v>
      </c>
      <c r="G22" s="2">
        <f t="shared" si="5"/>
        <v>85063.945559105443</v>
      </c>
      <c r="H22" s="3">
        <f t="shared" si="0"/>
        <v>0.56099680511182115</v>
      </c>
      <c r="I22" s="2">
        <f t="shared" si="6"/>
        <v>66323.833993610213</v>
      </c>
      <c r="J22" s="3">
        <f t="shared" si="1"/>
        <v>0.43740575079872196</v>
      </c>
      <c r="K22" s="2">
        <f t="shared" si="7"/>
        <v>242.22044728434503</v>
      </c>
      <c r="L22" s="3">
        <f t="shared" si="2"/>
        <v>1.5974440894568689E-3</v>
      </c>
    </row>
    <row r="23" spans="1:15" x14ac:dyDescent="0.25">
      <c r="A23" s="1">
        <v>43808</v>
      </c>
      <c r="B23" s="2">
        <v>2400</v>
      </c>
      <c r="C23" t="s">
        <v>20</v>
      </c>
      <c r="D23" s="2">
        <f t="shared" si="3"/>
        <v>32030</v>
      </c>
      <c r="E23" s="2">
        <f t="shared" si="8"/>
        <v>122000</v>
      </c>
      <c r="F23" s="2">
        <f t="shared" si="4"/>
        <v>154030</v>
      </c>
      <c r="G23" s="2">
        <f t="shared" si="5"/>
        <v>86410.337891373812</v>
      </c>
      <c r="H23" s="3">
        <f t="shared" ref="H23:H31" si="9">G23/F23</f>
        <v>0.56099680511182115</v>
      </c>
      <c r="I23" s="2">
        <f t="shared" ref="I23:I29" si="10">F23*J22</f>
        <v>67373.607795527147</v>
      </c>
      <c r="J23" s="3">
        <f t="shared" ref="J23:J31" si="11">I23/F23</f>
        <v>0.43740575079872196</v>
      </c>
      <c r="K23" s="2">
        <f t="shared" ref="K23:K29" si="12">F23*L22</f>
        <v>246.05431309904154</v>
      </c>
      <c r="L23" s="3">
        <f t="shared" ref="L23:L31" si="13">K23/F23</f>
        <v>1.5974440894568689E-3</v>
      </c>
    </row>
    <row r="24" spans="1:15" x14ac:dyDescent="0.25">
      <c r="A24" s="1">
        <v>43838</v>
      </c>
      <c r="B24" s="2">
        <v>2400</v>
      </c>
      <c r="C24" t="s">
        <v>20</v>
      </c>
      <c r="D24" s="2">
        <f t="shared" si="3"/>
        <v>34430</v>
      </c>
      <c r="E24" s="2">
        <f t="shared" si="8"/>
        <v>122000</v>
      </c>
      <c r="F24" s="2">
        <f t="shared" si="4"/>
        <v>156430</v>
      </c>
      <c r="G24" s="2">
        <f t="shared" si="5"/>
        <v>87756.730223642182</v>
      </c>
      <c r="H24" s="3">
        <f t="shared" si="9"/>
        <v>0.56099680511182115</v>
      </c>
      <c r="I24" s="2">
        <f t="shared" si="10"/>
        <v>68423.38159744408</v>
      </c>
      <c r="J24" s="3">
        <f t="shared" si="11"/>
        <v>0.43740575079872196</v>
      </c>
      <c r="K24" s="2">
        <f t="shared" si="12"/>
        <v>249.88817891373802</v>
      </c>
      <c r="L24" s="3">
        <f t="shared" si="13"/>
        <v>1.5974440894568689E-3</v>
      </c>
    </row>
    <row r="25" spans="1:15" x14ac:dyDescent="0.25">
      <c r="A25" s="1">
        <v>43865</v>
      </c>
      <c r="B25" s="2">
        <v>0</v>
      </c>
      <c r="C25" t="s">
        <v>24</v>
      </c>
      <c r="D25" s="2">
        <f>D24</f>
        <v>34430</v>
      </c>
      <c r="E25" s="2">
        <f>E24+137789.77</f>
        <v>259789.77</v>
      </c>
      <c r="F25" s="2">
        <f t="shared" si="4"/>
        <v>294219.77</v>
      </c>
      <c r="G25" s="2">
        <f>G24</f>
        <v>87756.730223642182</v>
      </c>
      <c r="H25" s="3">
        <f t="shared" si="9"/>
        <v>0.29826931828422737</v>
      </c>
      <c r="I25" s="2">
        <f>I24+137789.77</f>
        <v>206213.15159744408</v>
      </c>
      <c r="J25" s="3">
        <f t="shared" si="11"/>
        <v>0.70088135680836161</v>
      </c>
      <c r="K25" s="2">
        <f>K24</f>
        <v>249.88817891373802</v>
      </c>
      <c r="L25" s="3">
        <f t="shared" si="13"/>
        <v>8.4932490741100781E-4</v>
      </c>
    </row>
    <row r="26" spans="1:15" x14ac:dyDescent="0.25">
      <c r="A26" s="1">
        <v>43865</v>
      </c>
      <c r="B26" s="2">
        <v>0</v>
      </c>
      <c r="C26" t="s">
        <v>25</v>
      </c>
      <c r="D26" s="2">
        <f>D25</f>
        <v>34430</v>
      </c>
      <c r="E26" s="2">
        <f>E25+282210.23</f>
        <v>542000</v>
      </c>
      <c r="F26" s="2">
        <f t="shared" si="4"/>
        <v>576430</v>
      </c>
      <c r="G26" s="2">
        <f>G25+282210.23</f>
        <v>369966.96022364218</v>
      </c>
      <c r="H26" s="3">
        <f t="shared" si="9"/>
        <v>0.64182461048807693</v>
      </c>
      <c r="I26" s="2">
        <f>I25</f>
        <v>206213.15159744408</v>
      </c>
      <c r="J26" s="3">
        <f t="shared" si="11"/>
        <v>0.357741879495245</v>
      </c>
      <c r="K26" s="2">
        <f>K25</f>
        <v>249.88817891373802</v>
      </c>
      <c r="L26" s="3">
        <f t="shared" si="13"/>
        <v>4.3351001667806677E-4</v>
      </c>
    </row>
    <row r="27" spans="1:15" x14ac:dyDescent="0.25">
      <c r="A27" s="1">
        <v>43872</v>
      </c>
      <c r="B27" s="2">
        <v>2400</v>
      </c>
      <c r="C27" t="s">
        <v>20</v>
      </c>
      <c r="D27" s="2">
        <f>D24+B27</f>
        <v>36830</v>
      </c>
      <c r="E27" s="2">
        <f>E26</f>
        <v>542000</v>
      </c>
      <c r="F27" s="2">
        <f t="shared" si="4"/>
        <v>578830</v>
      </c>
      <c r="G27" s="2">
        <f>F27*H26</f>
        <v>371507.33928881359</v>
      </c>
      <c r="H27" s="3">
        <f t="shared" si="9"/>
        <v>0.64182461048807693</v>
      </c>
      <c r="I27" s="2">
        <f>F27*J26</f>
        <v>207071.73210823265</v>
      </c>
      <c r="J27" s="3">
        <f t="shared" si="11"/>
        <v>0.357741879495245</v>
      </c>
      <c r="K27" s="2">
        <f>F27*L26</f>
        <v>250.92860295376539</v>
      </c>
      <c r="L27" s="3">
        <f t="shared" si="13"/>
        <v>4.3351001667806677E-4</v>
      </c>
    </row>
    <row r="28" spans="1:15" x14ac:dyDescent="0.25">
      <c r="A28" s="1">
        <v>43899</v>
      </c>
      <c r="B28" s="2">
        <v>2400</v>
      </c>
      <c r="C28" t="s">
        <v>20</v>
      </c>
      <c r="D28" s="2">
        <f t="shared" si="3"/>
        <v>39230</v>
      </c>
      <c r="E28" s="2">
        <f t="shared" si="8"/>
        <v>542000</v>
      </c>
      <c r="F28" s="2">
        <f t="shared" si="4"/>
        <v>581230</v>
      </c>
      <c r="G28" s="2">
        <f t="shared" si="5"/>
        <v>373047.71835398494</v>
      </c>
      <c r="H28" s="3">
        <f t="shared" si="9"/>
        <v>0.64182461048807693</v>
      </c>
      <c r="I28" s="2">
        <f t="shared" si="10"/>
        <v>207930.31261902125</v>
      </c>
      <c r="J28" s="3">
        <f t="shared" si="11"/>
        <v>0.357741879495245</v>
      </c>
      <c r="K28" s="2">
        <f t="shared" si="12"/>
        <v>251.96902699379274</v>
      </c>
      <c r="L28" s="3">
        <f t="shared" si="13"/>
        <v>4.3351001667806677E-4</v>
      </c>
    </row>
    <row r="29" spans="1:15" x14ac:dyDescent="0.25">
      <c r="A29" s="1">
        <v>43930</v>
      </c>
      <c r="B29" s="2">
        <v>2400</v>
      </c>
      <c r="C29" t="s">
        <v>20</v>
      </c>
      <c r="D29" s="2">
        <f t="shared" si="3"/>
        <v>41630</v>
      </c>
      <c r="E29" s="2">
        <f t="shared" si="8"/>
        <v>542000</v>
      </c>
      <c r="F29" s="2">
        <f t="shared" si="4"/>
        <v>583630</v>
      </c>
      <c r="G29" s="2">
        <f t="shared" si="5"/>
        <v>374588.09741915634</v>
      </c>
      <c r="H29" s="3">
        <f t="shared" si="9"/>
        <v>0.64182461048807693</v>
      </c>
      <c r="I29" s="2">
        <f t="shared" si="10"/>
        <v>208788.89312980985</v>
      </c>
      <c r="J29" s="3">
        <f t="shared" si="11"/>
        <v>0.357741879495245</v>
      </c>
      <c r="K29" s="2">
        <f t="shared" si="12"/>
        <v>253.00945103382011</v>
      </c>
      <c r="L29" s="3">
        <f t="shared" si="13"/>
        <v>4.3351001667806677E-4</v>
      </c>
    </row>
    <row r="30" spans="1:15" x14ac:dyDescent="0.25">
      <c r="A30" s="1">
        <v>43930</v>
      </c>
      <c r="B30" s="2">
        <v>11730.81</v>
      </c>
      <c r="C30" t="s">
        <v>22</v>
      </c>
      <c r="D30" s="2">
        <f t="shared" si="3"/>
        <v>53360.81</v>
      </c>
      <c r="E30" s="2">
        <f t="shared" si="8"/>
        <v>542000</v>
      </c>
      <c r="F30" s="2">
        <f t="shared" si="4"/>
        <v>595360.81000000006</v>
      </c>
      <c r="G30" s="2">
        <f>G29</f>
        <v>374588.09741915634</v>
      </c>
      <c r="H30" s="3">
        <f t="shared" si="9"/>
        <v>0.62917829176420981</v>
      </c>
      <c r="I30" s="2">
        <f>I29+B30</f>
        <v>220519.70312980984</v>
      </c>
      <c r="J30" s="3">
        <f t="shared" si="11"/>
        <v>0.37039673996985095</v>
      </c>
      <c r="K30" s="2">
        <f>K29</f>
        <v>253.00945103382011</v>
      </c>
      <c r="L30" s="3">
        <f t="shared" si="13"/>
        <v>4.249682659391371E-4</v>
      </c>
    </row>
    <row r="31" spans="1:15" x14ac:dyDescent="0.25">
      <c r="A31" s="1">
        <v>43935</v>
      </c>
      <c r="B31" s="2">
        <v>24026.42</v>
      </c>
      <c r="C31" t="s">
        <v>23</v>
      </c>
      <c r="D31" s="2">
        <f>D30+B31</f>
        <v>77387.23</v>
      </c>
      <c r="E31" s="2">
        <f t="shared" si="8"/>
        <v>542000</v>
      </c>
      <c r="F31" s="2">
        <f t="shared" si="4"/>
        <v>619387.23</v>
      </c>
      <c r="G31" s="2">
        <f>G30+B31</f>
        <v>398614.51741915633</v>
      </c>
      <c r="H31" s="3">
        <f t="shared" si="9"/>
        <v>0.64356269892609241</v>
      </c>
      <c r="I31" s="2">
        <f>I30</f>
        <v>220519.70312980984</v>
      </c>
      <c r="J31" s="3">
        <f t="shared" si="11"/>
        <v>0.35602881759414035</v>
      </c>
      <c r="K31" s="2">
        <f>K30</f>
        <v>253.00945103382011</v>
      </c>
      <c r="L31" s="3">
        <f t="shared" si="13"/>
        <v>4.084834797672857E-4</v>
      </c>
      <c r="N31" s="2">
        <f>G31+I31+K31</f>
        <v>619387.23</v>
      </c>
      <c r="O31" s="3">
        <f>H31+J31+L31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topLeftCell="A6" workbookViewId="0">
      <selection activeCell="G27" sqref="G27"/>
    </sheetView>
  </sheetViews>
  <sheetFormatPr defaultRowHeight="15" x14ac:dyDescent="0.25"/>
  <cols>
    <col min="1" max="1" width="10.7109375" bestFit="1" customWidth="1"/>
    <col min="2" max="2" width="10.85546875" bestFit="1" customWidth="1"/>
    <col min="3" max="3" width="31.42578125" bestFit="1" customWidth="1"/>
    <col min="4" max="4" width="10.140625" bestFit="1" customWidth="1"/>
    <col min="5" max="5" width="12" bestFit="1" customWidth="1"/>
    <col min="6" max="6" width="13.7109375" bestFit="1" customWidth="1"/>
    <col min="7" max="7" width="11.140625" bestFit="1" customWidth="1"/>
    <col min="9" max="9" width="12.140625" bestFit="1" customWidth="1"/>
    <col min="10" max="10" width="10.42578125" bestFit="1" customWidth="1"/>
    <col min="11" max="11" width="17.42578125" bestFit="1" customWidth="1"/>
    <col min="12" max="12" width="16.140625" bestFit="1" customWidth="1"/>
    <col min="14" max="15" width="11.140625" bestFit="1" customWidth="1"/>
  </cols>
  <sheetData>
    <row r="1" spans="1:15" x14ac:dyDescent="0.25">
      <c r="A1" t="s">
        <v>0</v>
      </c>
      <c r="B1" s="2" t="s">
        <v>1</v>
      </c>
      <c r="C1" t="s">
        <v>2</v>
      </c>
      <c r="D1" s="2" t="s">
        <v>3</v>
      </c>
      <c r="E1" s="2" t="s">
        <v>4</v>
      </c>
      <c r="F1" s="2" t="s">
        <v>12</v>
      </c>
      <c r="G1" s="2" t="s">
        <v>5</v>
      </c>
      <c r="H1" s="3" t="s">
        <v>6</v>
      </c>
      <c r="I1" s="2" t="s">
        <v>7</v>
      </c>
      <c r="J1" s="3" t="s">
        <v>8</v>
      </c>
      <c r="K1" s="2" t="s">
        <v>9</v>
      </c>
      <c r="L1" s="3" t="s">
        <v>10</v>
      </c>
    </row>
    <row r="2" spans="1:15" x14ac:dyDescent="0.25">
      <c r="B2" s="2"/>
      <c r="D2" s="2"/>
      <c r="E2" s="2"/>
      <c r="F2" s="2"/>
      <c r="G2" s="2"/>
      <c r="H2" s="3">
        <f>(282210.23/420000)</f>
        <v>0.67192911904761898</v>
      </c>
      <c r="I2" s="2"/>
      <c r="J2" s="3">
        <f>(137789.77/420000)</f>
        <v>0.32807088095238091</v>
      </c>
      <c r="K2" s="2"/>
      <c r="L2" s="3"/>
    </row>
    <row r="3" spans="1:15" x14ac:dyDescent="0.25">
      <c r="A3" s="1">
        <v>43200</v>
      </c>
      <c r="B3" s="2">
        <v>80200</v>
      </c>
      <c r="C3" t="s">
        <v>11</v>
      </c>
      <c r="D3" s="2">
        <v>80200</v>
      </c>
      <c r="E3" s="2">
        <v>0</v>
      </c>
      <c r="F3" s="2">
        <f>D3+E3</f>
        <v>80200</v>
      </c>
      <c r="G3" s="2">
        <v>40000</v>
      </c>
      <c r="H3" s="3">
        <f>G3/F3</f>
        <v>0.49875311720698257</v>
      </c>
      <c r="I3" s="2">
        <v>40000</v>
      </c>
      <c r="J3" s="3">
        <f>I3/F3</f>
        <v>0.49875311720698257</v>
      </c>
      <c r="K3" s="2">
        <v>200</v>
      </c>
      <c r="L3" s="3">
        <f>K3/F3</f>
        <v>2.4937655860349127E-3</v>
      </c>
      <c r="N3" s="2"/>
      <c r="O3" s="3"/>
    </row>
    <row r="4" spans="1:15" x14ac:dyDescent="0.25">
      <c r="A4" s="1">
        <v>43200</v>
      </c>
      <c r="B4" s="2">
        <v>-80000</v>
      </c>
      <c r="C4" t="s">
        <v>13</v>
      </c>
      <c r="D4" s="2">
        <f>D3+B4</f>
        <v>200</v>
      </c>
      <c r="E4" s="2">
        <v>80000</v>
      </c>
      <c r="F4" s="2">
        <f>D4+E4</f>
        <v>80200</v>
      </c>
      <c r="G4" s="2">
        <f>F4*H3</f>
        <v>40000</v>
      </c>
      <c r="H4" s="3">
        <f t="shared" ref="H4:H31" si="0">G4/F4</f>
        <v>0.49875311720698257</v>
      </c>
      <c r="I4" s="2">
        <f>F4*J3</f>
        <v>40000</v>
      </c>
      <c r="J4" s="3">
        <f t="shared" ref="J4:J31" si="1">I4/F4</f>
        <v>0.49875311720698257</v>
      </c>
      <c r="K4" s="2">
        <f>F4*L3</f>
        <v>200</v>
      </c>
      <c r="L4" s="3">
        <f t="shared" ref="L4:L31" si="2">K4/F4</f>
        <v>2.4937655860349127E-3</v>
      </c>
      <c r="N4" s="2"/>
      <c r="O4" s="3"/>
    </row>
    <row r="5" spans="1:15" x14ac:dyDescent="0.25">
      <c r="A5" s="1">
        <v>43203</v>
      </c>
      <c r="B5" s="2">
        <v>30236.799999999999</v>
      </c>
      <c r="C5" t="s">
        <v>14</v>
      </c>
      <c r="D5" s="2">
        <f t="shared" ref="D5:D30" si="3">D4+B5</f>
        <v>30436.799999999999</v>
      </c>
      <c r="E5" s="2">
        <f>E4</f>
        <v>80000</v>
      </c>
      <c r="F5" s="2">
        <f t="shared" ref="F5:F31" si="4">D5+E5</f>
        <v>110436.8</v>
      </c>
      <c r="G5" s="2">
        <f>G4+B5</f>
        <v>70236.800000000003</v>
      </c>
      <c r="H5" s="3">
        <f t="shared" si="0"/>
        <v>0.63599090158353011</v>
      </c>
      <c r="I5" s="2">
        <f>I4</f>
        <v>40000</v>
      </c>
      <c r="J5" s="3">
        <f t="shared" si="1"/>
        <v>0.36219810787708445</v>
      </c>
      <c r="K5" s="2">
        <f>K4</f>
        <v>200</v>
      </c>
      <c r="L5" s="3">
        <f t="shared" si="2"/>
        <v>1.8109905393854221E-3</v>
      </c>
      <c r="N5" s="2"/>
      <c r="O5" s="3"/>
    </row>
    <row r="6" spans="1:15" x14ac:dyDescent="0.25">
      <c r="A6" s="1">
        <v>43203</v>
      </c>
      <c r="B6" s="2">
        <v>14763.2</v>
      </c>
      <c r="C6" t="s">
        <v>15</v>
      </c>
      <c r="D6" s="2">
        <f t="shared" si="3"/>
        <v>45200</v>
      </c>
      <c r="E6" s="2">
        <f>E5</f>
        <v>80000</v>
      </c>
      <c r="F6" s="2">
        <f t="shared" si="4"/>
        <v>125200</v>
      </c>
      <c r="G6" s="2">
        <f>G5</f>
        <v>70236.800000000003</v>
      </c>
      <c r="H6" s="3">
        <f t="shared" si="0"/>
        <v>0.56099680511182115</v>
      </c>
      <c r="I6" s="2">
        <f>I5+B6</f>
        <v>54763.199999999997</v>
      </c>
      <c r="J6" s="3">
        <f t="shared" si="1"/>
        <v>0.43740575079872202</v>
      </c>
      <c r="K6" s="2">
        <f>K5</f>
        <v>200</v>
      </c>
      <c r="L6" s="3">
        <f t="shared" si="2"/>
        <v>1.5974440894568689E-3</v>
      </c>
      <c r="N6" s="2"/>
      <c r="O6" s="3"/>
    </row>
    <row r="7" spans="1:15" x14ac:dyDescent="0.25">
      <c r="A7" s="1">
        <v>43228</v>
      </c>
      <c r="B7" s="2">
        <v>-42000</v>
      </c>
      <c r="C7" t="s">
        <v>16</v>
      </c>
      <c r="D7" s="2">
        <f t="shared" si="3"/>
        <v>3200</v>
      </c>
      <c r="E7" s="2">
        <v>122000</v>
      </c>
      <c r="F7" s="2">
        <f t="shared" si="4"/>
        <v>125200</v>
      </c>
      <c r="G7" s="2">
        <f>F7*H6</f>
        <v>70236.800000000003</v>
      </c>
      <c r="H7" s="3">
        <f t="shared" si="0"/>
        <v>0.56099680511182115</v>
      </c>
      <c r="I7" s="2">
        <f>F7*J6</f>
        <v>54763.199999999997</v>
      </c>
      <c r="J7" s="3">
        <f t="shared" si="1"/>
        <v>0.43740575079872202</v>
      </c>
      <c r="K7" s="2">
        <f>F7*L6</f>
        <v>200</v>
      </c>
      <c r="L7" s="3">
        <f t="shared" si="2"/>
        <v>1.5974440894568689E-3</v>
      </c>
      <c r="N7" s="2"/>
      <c r="O7" s="3"/>
    </row>
    <row r="8" spans="1:15" x14ac:dyDescent="0.25">
      <c r="A8" s="1">
        <v>43228</v>
      </c>
      <c r="B8" s="2">
        <v>-1235</v>
      </c>
      <c r="C8" t="s">
        <v>17</v>
      </c>
      <c r="D8" s="2">
        <f t="shared" si="3"/>
        <v>1965</v>
      </c>
      <c r="E8" s="2">
        <f>E7</f>
        <v>122000</v>
      </c>
      <c r="F8" s="2">
        <f t="shared" si="4"/>
        <v>123965</v>
      </c>
      <c r="G8" s="2">
        <f t="shared" ref="G8:G21" si="5">F8*H7</f>
        <v>69543.968945686909</v>
      </c>
      <c r="H8" s="3">
        <f t="shared" si="0"/>
        <v>0.56099680511182115</v>
      </c>
      <c r="I8" s="2">
        <f t="shared" ref="I8:I21" si="6">F8*J7</f>
        <v>54223.003897763578</v>
      </c>
      <c r="J8" s="3">
        <f t="shared" si="1"/>
        <v>0.43740575079872202</v>
      </c>
      <c r="K8" s="2">
        <f t="shared" ref="K8:K21" si="7">F8*L7</f>
        <v>198.02715654952075</v>
      </c>
      <c r="L8" s="3">
        <f t="shared" si="2"/>
        <v>1.5974440894568689E-3</v>
      </c>
      <c r="N8" s="2"/>
      <c r="O8" s="3"/>
    </row>
    <row r="9" spans="1:15" x14ac:dyDescent="0.25">
      <c r="A9" s="1">
        <v>43228</v>
      </c>
      <c r="B9" s="2">
        <v>-900</v>
      </c>
      <c r="C9" t="s">
        <v>18</v>
      </c>
      <c r="D9" s="2">
        <f t="shared" si="3"/>
        <v>1065</v>
      </c>
      <c r="E9" s="2">
        <f t="shared" ref="E9:E31" si="8">E8</f>
        <v>122000</v>
      </c>
      <c r="F9" s="2">
        <f t="shared" si="4"/>
        <v>123065</v>
      </c>
      <c r="G9" s="2">
        <f t="shared" si="5"/>
        <v>69039.071821086269</v>
      </c>
      <c r="H9" s="3">
        <f t="shared" si="0"/>
        <v>0.56099680511182115</v>
      </c>
      <c r="I9" s="2">
        <f t="shared" si="6"/>
        <v>53829.338722044726</v>
      </c>
      <c r="J9" s="3">
        <f t="shared" si="1"/>
        <v>0.43740575079872202</v>
      </c>
      <c r="K9" s="2">
        <f t="shared" si="7"/>
        <v>196.58945686900958</v>
      </c>
      <c r="L9" s="3">
        <f t="shared" si="2"/>
        <v>1.5974440894568689E-3</v>
      </c>
      <c r="N9" s="2"/>
      <c r="O9" s="3"/>
    </row>
    <row r="10" spans="1:15" x14ac:dyDescent="0.25">
      <c r="A10" s="1">
        <v>43244</v>
      </c>
      <c r="B10" s="2">
        <v>-195</v>
      </c>
      <c r="C10" t="s">
        <v>19</v>
      </c>
      <c r="D10" s="2">
        <f t="shared" si="3"/>
        <v>870</v>
      </c>
      <c r="E10" s="2">
        <f t="shared" si="8"/>
        <v>122000</v>
      </c>
      <c r="F10" s="2">
        <f t="shared" si="4"/>
        <v>122870</v>
      </c>
      <c r="G10" s="2">
        <f t="shared" si="5"/>
        <v>68929.677444089466</v>
      </c>
      <c r="H10" s="3">
        <f t="shared" si="0"/>
        <v>0.56099680511182115</v>
      </c>
      <c r="I10" s="2">
        <f t="shared" si="6"/>
        <v>53744.044600638976</v>
      </c>
      <c r="J10" s="3">
        <f t="shared" si="1"/>
        <v>0.43740575079872202</v>
      </c>
      <c r="K10" s="2">
        <f t="shared" si="7"/>
        <v>196.27795527156547</v>
      </c>
      <c r="L10" s="3">
        <f t="shared" si="2"/>
        <v>1.5974440894568689E-3</v>
      </c>
      <c r="N10" s="2"/>
      <c r="O10" s="3"/>
    </row>
    <row r="11" spans="1:15" x14ac:dyDescent="0.25">
      <c r="A11" s="1">
        <v>43417</v>
      </c>
      <c r="B11" s="2">
        <v>2400</v>
      </c>
      <c r="C11" t="s">
        <v>20</v>
      </c>
      <c r="D11" s="2">
        <f t="shared" si="3"/>
        <v>3270</v>
      </c>
      <c r="E11" s="2">
        <f t="shared" si="8"/>
        <v>122000</v>
      </c>
      <c r="F11" s="2">
        <f t="shared" si="4"/>
        <v>125270</v>
      </c>
      <c r="G11" s="2">
        <f>G10+(B11*$H$2)</f>
        <v>70542.307329803749</v>
      </c>
      <c r="H11" s="3">
        <f t="shared" si="0"/>
        <v>0.56312211487031016</v>
      </c>
      <c r="I11" s="2">
        <f>I10+(B11*$J$2)</f>
        <v>54531.414714924693</v>
      </c>
      <c r="J11" s="3">
        <f t="shared" si="1"/>
        <v>0.4353110458603392</v>
      </c>
      <c r="K11" s="2">
        <f>K10</f>
        <v>196.27795527156547</v>
      </c>
      <c r="L11" s="3">
        <f t="shared" si="2"/>
        <v>1.5668392693507262E-3</v>
      </c>
      <c r="N11" s="2"/>
      <c r="O11" s="3"/>
    </row>
    <row r="12" spans="1:15" x14ac:dyDescent="0.25">
      <c r="A12" s="1">
        <v>43482</v>
      </c>
      <c r="B12" s="2">
        <v>4800</v>
      </c>
      <c r="C12" t="s">
        <v>20</v>
      </c>
      <c r="D12" s="2">
        <f t="shared" si="3"/>
        <v>8070</v>
      </c>
      <c r="E12" s="2">
        <f t="shared" si="8"/>
        <v>122000</v>
      </c>
      <c r="F12" s="2">
        <f t="shared" si="4"/>
        <v>130070</v>
      </c>
      <c r="G12" s="2">
        <f t="shared" ref="G12:G20" si="9">G11+(B12*$H$2)</f>
        <v>73767.567101232315</v>
      </c>
      <c r="H12" s="3">
        <f t="shared" si="0"/>
        <v>0.5671374421560107</v>
      </c>
      <c r="I12" s="2">
        <f t="shared" ref="I12:I20" si="10">I11+(B12*$J$2)</f>
        <v>56106.15494349612</v>
      </c>
      <c r="J12" s="3">
        <f t="shared" si="1"/>
        <v>0.43135353996691106</v>
      </c>
      <c r="K12" s="2">
        <f t="shared" ref="K12:K20" si="11">K11</f>
        <v>196.27795527156547</v>
      </c>
      <c r="L12" s="3">
        <f t="shared" si="2"/>
        <v>1.5090178770782307E-3</v>
      </c>
      <c r="N12" s="2"/>
      <c r="O12" s="3"/>
    </row>
    <row r="13" spans="1:15" x14ac:dyDescent="0.25">
      <c r="A13" s="1">
        <v>43536</v>
      </c>
      <c r="B13" s="2">
        <v>2400</v>
      </c>
      <c r="C13" t="s">
        <v>20</v>
      </c>
      <c r="D13" s="2">
        <f t="shared" si="3"/>
        <v>10470</v>
      </c>
      <c r="E13" s="2">
        <f t="shared" si="8"/>
        <v>122000</v>
      </c>
      <c r="F13" s="2">
        <f t="shared" si="4"/>
        <v>132470</v>
      </c>
      <c r="G13" s="2">
        <f t="shared" si="9"/>
        <v>75380.196986946597</v>
      </c>
      <c r="H13" s="3">
        <f t="shared" si="0"/>
        <v>0.5690359854076138</v>
      </c>
      <c r="I13" s="2">
        <f t="shared" si="10"/>
        <v>56893.525057781837</v>
      </c>
      <c r="J13" s="3">
        <f t="shared" si="1"/>
        <v>0.42948233605934805</v>
      </c>
      <c r="K13" s="2">
        <f t="shared" si="11"/>
        <v>196.27795527156547</v>
      </c>
      <c r="L13" s="3">
        <f t="shared" si="2"/>
        <v>1.4816785330381632E-3</v>
      </c>
      <c r="N13" s="2"/>
      <c r="O13" s="3"/>
    </row>
    <row r="14" spans="1:15" x14ac:dyDescent="0.25">
      <c r="A14" s="1">
        <v>43567</v>
      </c>
      <c r="B14" s="2">
        <v>2400</v>
      </c>
      <c r="C14" t="s">
        <v>20</v>
      </c>
      <c r="D14" s="2">
        <f t="shared" si="3"/>
        <v>12870</v>
      </c>
      <c r="E14" s="2">
        <f t="shared" si="8"/>
        <v>122000</v>
      </c>
      <c r="F14" s="2">
        <f t="shared" si="4"/>
        <v>134870</v>
      </c>
      <c r="G14" s="2">
        <f t="shared" si="9"/>
        <v>76992.82687266088</v>
      </c>
      <c r="H14" s="3">
        <f t="shared" si="0"/>
        <v>0.5708669598328826</v>
      </c>
      <c r="I14" s="2">
        <f t="shared" si="10"/>
        <v>57680.895172067554</v>
      </c>
      <c r="J14" s="3">
        <f t="shared" si="1"/>
        <v>0.42767772797558801</v>
      </c>
      <c r="K14" s="2">
        <f t="shared" si="11"/>
        <v>196.27795527156547</v>
      </c>
      <c r="L14" s="3">
        <f t="shared" si="2"/>
        <v>1.4553121915293651E-3</v>
      </c>
      <c r="N14" s="2"/>
      <c r="O14" s="3"/>
    </row>
    <row r="15" spans="1:15" x14ac:dyDescent="0.25">
      <c r="A15" s="1">
        <v>43594</v>
      </c>
      <c r="B15" s="2">
        <v>2400</v>
      </c>
      <c r="C15" t="s">
        <v>20</v>
      </c>
      <c r="D15" s="2">
        <f t="shared" si="3"/>
        <v>15270</v>
      </c>
      <c r="E15" s="2">
        <f t="shared" si="8"/>
        <v>122000</v>
      </c>
      <c r="F15" s="2">
        <f t="shared" si="4"/>
        <v>137270</v>
      </c>
      <c r="G15" s="2">
        <f t="shared" si="9"/>
        <v>78605.456758375163</v>
      </c>
      <c r="H15" s="3">
        <f t="shared" si="0"/>
        <v>0.5726339095095444</v>
      </c>
      <c r="I15" s="2">
        <f t="shared" si="10"/>
        <v>58468.265286353271</v>
      </c>
      <c r="J15" s="3">
        <f t="shared" si="1"/>
        <v>0.42593622267322262</v>
      </c>
      <c r="K15" s="2">
        <f t="shared" si="11"/>
        <v>196.27795527156547</v>
      </c>
      <c r="L15" s="3">
        <f t="shared" si="2"/>
        <v>1.4298678172329385E-3</v>
      </c>
      <c r="N15" s="2"/>
      <c r="O15" s="3"/>
    </row>
    <row r="16" spans="1:15" x14ac:dyDescent="0.25">
      <c r="A16" s="1">
        <v>43627</v>
      </c>
      <c r="B16" s="2">
        <v>2400</v>
      </c>
      <c r="C16" t="s">
        <v>20</v>
      </c>
      <c r="D16" s="2">
        <f t="shared" si="3"/>
        <v>17670</v>
      </c>
      <c r="E16" s="2">
        <f t="shared" si="8"/>
        <v>122000</v>
      </c>
      <c r="F16" s="2">
        <f t="shared" si="4"/>
        <v>139670</v>
      </c>
      <c r="G16" s="2">
        <f t="shared" si="9"/>
        <v>80218.086644089446</v>
      </c>
      <c r="H16" s="3">
        <f t="shared" si="0"/>
        <v>0.57434013491866143</v>
      </c>
      <c r="I16" s="2">
        <f t="shared" si="10"/>
        <v>59255.635400638988</v>
      </c>
      <c r="J16" s="3">
        <f t="shared" si="1"/>
        <v>0.42425456719867538</v>
      </c>
      <c r="K16" s="2">
        <f t="shared" si="11"/>
        <v>196.27795527156547</v>
      </c>
      <c r="L16" s="3">
        <f t="shared" si="2"/>
        <v>1.4052978826631737E-3</v>
      </c>
      <c r="N16" s="2"/>
      <c r="O16" s="3"/>
    </row>
    <row r="17" spans="1:15" x14ac:dyDescent="0.25">
      <c r="A17" s="1">
        <v>43654</v>
      </c>
      <c r="B17" s="2">
        <v>2400</v>
      </c>
      <c r="C17" t="s">
        <v>20</v>
      </c>
      <c r="D17" s="2">
        <f t="shared" si="3"/>
        <v>20070</v>
      </c>
      <c r="E17" s="2">
        <f t="shared" si="8"/>
        <v>122000</v>
      </c>
      <c r="F17" s="2">
        <f t="shared" si="4"/>
        <v>142070</v>
      </c>
      <c r="G17" s="2">
        <f t="shared" si="9"/>
        <v>81830.716529803729</v>
      </c>
      <c r="H17" s="3">
        <f t="shared" si="0"/>
        <v>0.57598871352012193</v>
      </c>
      <c r="I17" s="2">
        <f t="shared" si="10"/>
        <v>60043.005514924705</v>
      </c>
      <c r="J17" s="3">
        <f t="shared" si="1"/>
        <v>0.422629728408001</v>
      </c>
      <c r="K17" s="2">
        <f t="shared" si="11"/>
        <v>196.27795527156547</v>
      </c>
      <c r="L17" s="3">
        <f t="shared" si="2"/>
        <v>1.3815580718770006E-3</v>
      </c>
      <c r="N17" s="2"/>
      <c r="O17" s="3"/>
    </row>
    <row r="18" spans="1:15" x14ac:dyDescent="0.25">
      <c r="A18" s="1">
        <v>43685</v>
      </c>
      <c r="B18" s="2">
        <v>2400</v>
      </c>
      <c r="C18" t="s">
        <v>20</v>
      </c>
      <c r="D18" s="2">
        <f t="shared" si="3"/>
        <v>22470</v>
      </c>
      <c r="E18" s="2">
        <f t="shared" si="8"/>
        <v>122000</v>
      </c>
      <c r="F18" s="2">
        <f t="shared" si="4"/>
        <v>144470</v>
      </c>
      <c r="G18" s="2">
        <f t="shared" si="9"/>
        <v>83443.346415518012</v>
      </c>
      <c r="H18" s="3">
        <f t="shared" si="0"/>
        <v>0.57758251827727569</v>
      </c>
      <c r="I18" s="2">
        <f t="shared" si="10"/>
        <v>60830.375629210423</v>
      </c>
      <c r="J18" s="3">
        <f t="shared" si="1"/>
        <v>0.42105887470900827</v>
      </c>
      <c r="K18" s="2">
        <f t="shared" si="11"/>
        <v>196.27795527156547</v>
      </c>
      <c r="L18" s="3">
        <f t="shared" si="2"/>
        <v>1.3586070137161035E-3</v>
      </c>
      <c r="N18" s="2"/>
      <c r="O18" s="3"/>
    </row>
    <row r="19" spans="1:15" x14ac:dyDescent="0.25">
      <c r="A19" s="1">
        <v>43717</v>
      </c>
      <c r="B19" s="2">
        <v>2400</v>
      </c>
      <c r="C19" t="s">
        <v>20</v>
      </c>
      <c r="D19" s="2">
        <f t="shared" si="3"/>
        <v>24870</v>
      </c>
      <c r="E19" s="2">
        <f t="shared" si="8"/>
        <v>122000</v>
      </c>
      <c r="F19" s="2">
        <f t="shared" si="4"/>
        <v>146870</v>
      </c>
      <c r="G19" s="2">
        <f t="shared" si="9"/>
        <v>85055.976301232295</v>
      </c>
      <c r="H19" s="3">
        <f t="shared" si="0"/>
        <v>0.57912423436530469</v>
      </c>
      <c r="I19" s="2">
        <f t="shared" si="10"/>
        <v>61617.74574349614</v>
      </c>
      <c r="J19" s="3">
        <f t="shared" si="1"/>
        <v>0.41953935959349181</v>
      </c>
      <c r="K19" s="2">
        <f t="shared" si="11"/>
        <v>196.27795527156547</v>
      </c>
      <c r="L19" s="3">
        <f t="shared" si="2"/>
        <v>1.3364060412035506E-3</v>
      </c>
      <c r="N19" s="2"/>
      <c r="O19" s="3"/>
    </row>
    <row r="20" spans="1:15" x14ac:dyDescent="0.25">
      <c r="A20" s="1">
        <v>43746</v>
      </c>
      <c r="B20" s="2">
        <v>2400</v>
      </c>
      <c r="C20" t="s">
        <v>20</v>
      </c>
      <c r="D20" s="2">
        <f t="shared" si="3"/>
        <v>27270</v>
      </c>
      <c r="E20" s="2">
        <f t="shared" si="8"/>
        <v>122000</v>
      </c>
      <c r="F20" s="2">
        <f t="shared" si="4"/>
        <v>149270</v>
      </c>
      <c r="G20" s="2">
        <f t="shared" si="9"/>
        <v>86668.606186946578</v>
      </c>
      <c r="H20" s="3">
        <f t="shared" si="0"/>
        <v>0.58061637426774693</v>
      </c>
      <c r="I20" s="2">
        <f t="shared" si="10"/>
        <v>62405.115857781857</v>
      </c>
      <c r="J20" s="3">
        <f t="shared" si="1"/>
        <v>0.41806870675810182</v>
      </c>
      <c r="K20" s="2">
        <f t="shared" si="11"/>
        <v>196.27795527156547</v>
      </c>
      <c r="L20" s="3">
        <f t="shared" si="2"/>
        <v>1.3149189741513063E-3</v>
      </c>
      <c r="N20" s="2"/>
      <c r="O20" s="3"/>
    </row>
    <row r="21" spans="1:15" x14ac:dyDescent="0.25">
      <c r="A21" s="1">
        <v>43754</v>
      </c>
      <c r="B21" s="2">
        <v>-40</v>
      </c>
      <c r="C21" t="s">
        <v>21</v>
      </c>
      <c r="D21" s="2">
        <f t="shared" si="3"/>
        <v>27230</v>
      </c>
      <c r="E21" s="2">
        <f t="shared" si="8"/>
        <v>122000</v>
      </c>
      <c r="F21" s="2">
        <f t="shared" si="4"/>
        <v>149230</v>
      </c>
      <c r="G21" s="2">
        <f t="shared" si="5"/>
        <v>86645.381531975872</v>
      </c>
      <c r="H21" s="3">
        <f t="shared" si="0"/>
        <v>0.58061637426774693</v>
      </c>
      <c r="I21" s="2">
        <f t="shared" si="6"/>
        <v>62388.393109511533</v>
      </c>
      <c r="J21" s="3">
        <f t="shared" si="1"/>
        <v>0.41806870675810182</v>
      </c>
      <c r="K21" s="2">
        <f t="shared" si="7"/>
        <v>196.22535851259943</v>
      </c>
      <c r="L21" s="3">
        <f t="shared" si="2"/>
        <v>1.3149189741513063E-3</v>
      </c>
      <c r="N21" s="2"/>
      <c r="O21" s="3"/>
    </row>
    <row r="22" spans="1:15" x14ac:dyDescent="0.25">
      <c r="A22" s="1">
        <v>43777</v>
      </c>
      <c r="B22" s="2">
        <v>2400</v>
      </c>
      <c r="C22" t="s">
        <v>20</v>
      </c>
      <c r="D22" s="2">
        <f t="shared" si="3"/>
        <v>29630</v>
      </c>
      <c r="E22" s="2">
        <f t="shared" si="8"/>
        <v>122000</v>
      </c>
      <c r="F22" s="2">
        <f t="shared" si="4"/>
        <v>151630</v>
      </c>
      <c r="G22" s="2">
        <f>G21+(B22*$H$2)</f>
        <v>88258.011417690155</v>
      </c>
      <c r="H22" s="3">
        <f t="shared" si="0"/>
        <v>0.5820616726089175</v>
      </c>
      <c r="I22" s="2">
        <f>I21+(B22*$J$2)</f>
        <v>63175.76322379725</v>
      </c>
      <c r="J22" s="3">
        <f t="shared" si="1"/>
        <v>0.41664422095757603</v>
      </c>
      <c r="K22" s="2">
        <f>K21</f>
        <v>196.22535851259943</v>
      </c>
      <c r="L22" s="3">
        <f t="shared" si="2"/>
        <v>1.2941064335065583E-3</v>
      </c>
      <c r="N22" s="2"/>
      <c r="O22" s="3"/>
    </row>
    <row r="23" spans="1:15" x14ac:dyDescent="0.25">
      <c r="A23" s="1">
        <v>43808</v>
      </c>
      <c r="B23" s="2">
        <v>2400</v>
      </c>
      <c r="C23" t="s">
        <v>20</v>
      </c>
      <c r="D23" s="2">
        <f t="shared" si="3"/>
        <v>32030</v>
      </c>
      <c r="E23" s="2">
        <f t="shared" si="8"/>
        <v>122000</v>
      </c>
      <c r="F23" s="2">
        <f t="shared" si="4"/>
        <v>154030</v>
      </c>
      <c r="G23" s="2">
        <f t="shared" ref="G23:G24" si="12">G22+(B23*$H$2)</f>
        <v>89870.641303404438</v>
      </c>
      <c r="H23" s="3">
        <f t="shared" si="0"/>
        <v>0.58346193146402936</v>
      </c>
      <c r="I23" s="2">
        <f t="shared" ref="I23:I24" si="13">I22+(B23*$J$2)</f>
        <v>63963.133338082967</v>
      </c>
      <c r="J23" s="3">
        <f t="shared" si="1"/>
        <v>0.41526412606688934</v>
      </c>
      <c r="K23" s="2">
        <f t="shared" ref="K23:K24" si="14">K22</f>
        <v>196.22535851259943</v>
      </c>
      <c r="L23" s="3">
        <f t="shared" si="2"/>
        <v>1.273942469081344E-3</v>
      </c>
      <c r="N23" s="2"/>
      <c r="O23" s="3"/>
    </row>
    <row r="24" spans="1:15" x14ac:dyDescent="0.25">
      <c r="A24" s="1">
        <v>43838</v>
      </c>
      <c r="B24" s="2">
        <v>2400</v>
      </c>
      <c r="C24" t="s">
        <v>20</v>
      </c>
      <c r="D24" s="2">
        <f t="shared" si="3"/>
        <v>34430</v>
      </c>
      <c r="E24" s="2">
        <f t="shared" si="8"/>
        <v>122000</v>
      </c>
      <c r="F24" s="2">
        <f t="shared" si="4"/>
        <v>156430</v>
      </c>
      <c r="G24" s="2">
        <f t="shared" si="12"/>
        <v>91483.271189118721</v>
      </c>
      <c r="H24" s="3">
        <f t="shared" si="0"/>
        <v>0.58481922386446794</v>
      </c>
      <c r="I24" s="2">
        <f t="shared" si="13"/>
        <v>64750.503452368685</v>
      </c>
      <c r="J24" s="3">
        <f t="shared" si="1"/>
        <v>0.41392637890665912</v>
      </c>
      <c r="K24" s="2">
        <f t="shared" si="14"/>
        <v>196.22535851259943</v>
      </c>
      <c r="L24" s="3">
        <f t="shared" si="2"/>
        <v>1.2543972288729746E-3</v>
      </c>
      <c r="N24" s="2"/>
      <c r="O24" s="3"/>
    </row>
    <row r="25" spans="1:15" x14ac:dyDescent="0.25">
      <c r="A25" s="1">
        <v>43865</v>
      </c>
      <c r="B25" s="2">
        <v>0</v>
      </c>
      <c r="C25" t="s">
        <v>24</v>
      </c>
      <c r="D25" s="2">
        <f>D24</f>
        <v>34430</v>
      </c>
      <c r="E25" s="2">
        <f>E24+137789.77</f>
        <v>259789.77</v>
      </c>
      <c r="F25" s="2">
        <f t="shared" si="4"/>
        <v>294219.77</v>
      </c>
      <c r="G25" s="2">
        <f>G24</f>
        <v>91483.271189118721</v>
      </c>
      <c r="H25" s="3">
        <f t="shared" si="0"/>
        <v>0.31093515975870256</v>
      </c>
      <c r="I25" s="2">
        <f>I24+137789.77</f>
        <v>202540.27345236868</v>
      </c>
      <c r="J25" s="3">
        <f t="shared" si="1"/>
        <v>0.68839790559406888</v>
      </c>
      <c r="K25" s="2">
        <f>K24</f>
        <v>196.22535851259943</v>
      </c>
      <c r="L25" s="3">
        <f t="shared" si="2"/>
        <v>6.669346472284966E-4</v>
      </c>
      <c r="N25" s="2"/>
      <c r="O25" s="3"/>
    </row>
    <row r="26" spans="1:15" x14ac:dyDescent="0.25">
      <c r="A26" s="1">
        <v>43865</v>
      </c>
      <c r="B26" s="2">
        <v>0</v>
      </c>
      <c r="C26" t="s">
        <v>25</v>
      </c>
      <c r="D26" s="2">
        <f>D25</f>
        <v>34430</v>
      </c>
      <c r="E26" s="2">
        <f>E25+282210.23</f>
        <v>542000</v>
      </c>
      <c r="F26" s="2">
        <f t="shared" si="4"/>
        <v>576430</v>
      </c>
      <c r="G26" s="2">
        <f>G25+282210.23</f>
        <v>373693.50118911872</v>
      </c>
      <c r="H26" s="3">
        <f t="shared" si="0"/>
        <v>0.64828947346446009</v>
      </c>
      <c r="I26" s="2">
        <f>I25</f>
        <v>202540.27345236868</v>
      </c>
      <c r="J26" s="3">
        <f t="shared" si="1"/>
        <v>0.35137011163952031</v>
      </c>
      <c r="K26" s="2">
        <f>K25</f>
        <v>196.22535851259943</v>
      </c>
      <c r="L26" s="3">
        <f t="shared" si="2"/>
        <v>3.4041489601963711E-4</v>
      </c>
      <c r="N26" s="2"/>
      <c r="O26" s="3"/>
    </row>
    <row r="27" spans="1:15" x14ac:dyDescent="0.25">
      <c r="A27" s="1">
        <v>43872</v>
      </c>
      <c r="B27" s="2">
        <v>2400</v>
      </c>
      <c r="C27" t="s">
        <v>20</v>
      </c>
      <c r="D27" s="2">
        <f>D24+B27</f>
        <v>36830</v>
      </c>
      <c r="E27" s="2">
        <f>E26</f>
        <v>542000</v>
      </c>
      <c r="F27" s="2">
        <f t="shared" si="4"/>
        <v>578830</v>
      </c>
      <c r="G27" s="2">
        <f>G26+(B27*$H$2)</f>
        <v>375306.13107483299</v>
      </c>
      <c r="H27" s="3">
        <f t="shared" si="0"/>
        <v>0.64838749041140398</v>
      </c>
      <c r="I27" s="2">
        <f>I26+(B27*$J$2)</f>
        <v>203327.64356665438</v>
      </c>
      <c r="J27" s="3">
        <f t="shared" si="1"/>
        <v>0.35127350615319591</v>
      </c>
      <c r="K27" s="2">
        <f>K26</f>
        <v>196.22535851259943</v>
      </c>
      <c r="L27" s="3">
        <f t="shared" si="2"/>
        <v>3.390034354000301E-4</v>
      </c>
      <c r="N27" s="2"/>
      <c r="O27" s="3"/>
    </row>
    <row r="28" spans="1:15" x14ac:dyDescent="0.25">
      <c r="A28" s="1">
        <v>43899</v>
      </c>
      <c r="B28" s="2">
        <v>2400</v>
      </c>
      <c r="C28" t="s">
        <v>20</v>
      </c>
      <c r="D28" s="2">
        <f t="shared" si="3"/>
        <v>39230</v>
      </c>
      <c r="E28" s="2">
        <f t="shared" si="8"/>
        <v>542000</v>
      </c>
      <c r="F28" s="2">
        <f t="shared" si="4"/>
        <v>581230</v>
      </c>
      <c r="G28" s="2">
        <f t="shared" ref="G28:G29" si="15">G27+(B28*$H$2)</f>
        <v>376918.76096054725</v>
      </c>
      <c r="H28" s="3">
        <f t="shared" si="0"/>
        <v>0.64848469790022412</v>
      </c>
      <c r="I28" s="2">
        <f t="shared" ref="I28:I29" si="16">I27+(B28*$J$2)</f>
        <v>204115.01368094009</v>
      </c>
      <c r="J28" s="3">
        <f t="shared" si="1"/>
        <v>0.35117769846866143</v>
      </c>
      <c r="K28" s="2">
        <f t="shared" ref="K28:K29" si="17">K27</f>
        <v>196.22535851259943</v>
      </c>
      <c r="L28" s="3">
        <f t="shared" si="2"/>
        <v>3.3760363111435995E-4</v>
      </c>
      <c r="N28" s="2"/>
      <c r="O28" s="3"/>
    </row>
    <row r="29" spans="1:15" x14ac:dyDescent="0.25">
      <c r="A29" s="1">
        <v>43930</v>
      </c>
      <c r="B29" s="2">
        <v>2400</v>
      </c>
      <c r="C29" t="s">
        <v>20</v>
      </c>
      <c r="D29" s="2">
        <f t="shared" si="3"/>
        <v>41630</v>
      </c>
      <c r="E29" s="2">
        <f t="shared" si="8"/>
        <v>542000</v>
      </c>
      <c r="F29" s="2">
        <f t="shared" si="4"/>
        <v>583630</v>
      </c>
      <c r="G29" s="2">
        <f t="shared" si="15"/>
        <v>378531.39084626152</v>
      </c>
      <c r="H29" s="3">
        <f t="shared" si="0"/>
        <v>0.6485811059168678</v>
      </c>
      <c r="I29" s="2">
        <f t="shared" si="16"/>
        <v>204902.38379522579</v>
      </c>
      <c r="J29" s="3">
        <f t="shared" si="1"/>
        <v>0.35108267874376881</v>
      </c>
      <c r="K29" s="2">
        <f t="shared" si="17"/>
        <v>196.22535851259943</v>
      </c>
      <c r="L29" s="3">
        <f t="shared" si="2"/>
        <v>3.3621533936329425E-4</v>
      </c>
      <c r="N29" s="2"/>
      <c r="O29" s="3"/>
    </row>
    <row r="30" spans="1:15" x14ac:dyDescent="0.25">
      <c r="A30" s="1">
        <v>43930</v>
      </c>
      <c r="B30" s="2">
        <v>11730.81</v>
      </c>
      <c r="C30" t="s">
        <v>22</v>
      </c>
      <c r="D30" s="2">
        <f t="shared" si="3"/>
        <v>53360.81</v>
      </c>
      <c r="E30" s="2">
        <f t="shared" si="8"/>
        <v>542000</v>
      </c>
      <c r="F30" s="2">
        <f t="shared" si="4"/>
        <v>595360.81000000006</v>
      </c>
      <c r="G30" s="2">
        <f>G29</f>
        <v>378531.39084626152</v>
      </c>
      <c r="H30" s="3">
        <f t="shared" si="0"/>
        <v>0.63580165924300847</v>
      </c>
      <c r="I30" s="2">
        <f>I29+B30</f>
        <v>216633.19379522579</v>
      </c>
      <c r="J30" s="3">
        <f t="shared" si="1"/>
        <v>0.363868750103363</v>
      </c>
      <c r="K30" s="2">
        <f>K29</f>
        <v>196.22535851259943</v>
      </c>
      <c r="L30" s="3">
        <f t="shared" si="2"/>
        <v>3.2959065362834247E-4</v>
      </c>
      <c r="N30" s="2"/>
      <c r="O30" s="3"/>
    </row>
    <row r="31" spans="1:15" x14ac:dyDescent="0.25">
      <c r="A31" s="1">
        <v>43935</v>
      </c>
      <c r="B31" s="2">
        <v>24026.42</v>
      </c>
      <c r="C31" t="s">
        <v>23</v>
      </c>
      <c r="D31" s="2">
        <f>D30+B31</f>
        <v>77387.23</v>
      </c>
      <c r="E31" s="2">
        <f t="shared" si="8"/>
        <v>542000</v>
      </c>
      <c r="F31" s="2">
        <f t="shared" si="4"/>
        <v>619387.23</v>
      </c>
      <c r="G31" s="2">
        <f>G30+B31</f>
        <v>402557.81084626151</v>
      </c>
      <c r="H31" s="3">
        <f t="shared" si="0"/>
        <v>0.64992914181692363</v>
      </c>
      <c r="I31" s="2">
        <f>I30</f>
        <v>216633.19379522579</v>
      </c>
      <c r="J31" s="3">
        <f t="shared" si="1"/>
        <v>0.34975405255808356</v>
      </c>
      <c r="K31" s="2">
        <f>K30</f>
        <v>196.22535851259943</v>
      </c>
      <c r="L31" s="3">
        <f t="shared" si="2"/>
        <v>3.1680562499262284E-4</v>
      </c>
      <c r="N31" s="2">
        <f>G31+I31+K31</f>
        <v>619387.22999999986</v>
      </c>
      <c r="O31" s="3">
        <f>H31+J31+L31</f>
        <v>0.99999999999999978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Fully Pooled</vt:lpstr>
      <vt:lpstr>Earmarked Property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Gina Laptop</cp:lastModifiedBy>
  <dcterms:created xsi:type="dcterms:W3CDTF">2020-04-24T11:36:55Z</dcterms:created>
  <dcterms:modified xsi:type="dcterms:W3CDTF">2020-04-24T13:32:27Z</dcterms:modified>
</cp:coreProperties>
</file>