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S\Sheridan Binnie Pension Scheme\Inbound\"/>
    </mc:Choice>
  </mc:AlternateContent>
  <bookViews>
    <workbookView xWindow="0" yWindow="0" windowWidth="16815" windowHeight="7755"/>
  </bookViews>
  <sheets>
    <sheet name="TransactionHistory" sheetId="1" r:id="rId1"/>
    <sheet name="VAT" sheetId="2" r:id="rId2"/>
    <sheet name="Current Account" sheetId="3" r:id="rId3"/>
    <sheet name="Asset30" sheetId="4" r:id="rId4"/>
  </sheets>
  <calcPr calcId="152511"/>
</workbook>
</file>

<file path=xl/calcChain.xml><?xml version="1.0" encoding="utf-8"?>
<calcChain xmlns="http://schemas.openxmlformats.org/spreadsheetml/2006/main">
  <c r="F5" i="2" l="1"/>
  <c r="E5" i="2"/>
  <c r="C15" i="1"/>
  <c r="C13" i="1"/>
  <c r="H12" i="3"/>
  <c r="H7" i="4"/>
  <c r="H6" i="4"/>
  <c r="C14" i="1" s="1"/>
  <c r="J7" i="1"/>
  <c r="G7" i="1"/>
  <c r="J3" i="1"/>
  <c r="G3" i="1"/>
  <c r="E4" i="2"/>
  <c r="F4" i="2" s="1"/>
  <c r="E3" i="2"/>
  <c r="E5" i="4" l="1"/>
  <c r="E6" i="4" s="1"/>
  <c r="E7" i="4" s="1"/>
  <c r="E8" i="4" s="1"/>
  <c r="E9" i="4" s="1"/>
  <c r="E10" i="4" s="1"/>
  <c r="E11" i="4" s="1"/>
  <c r="E12" i="4" s="1"/>
  <c r="E13" i="4" s="1"/>
  <c r="E5" i="3"/>
  <c r="E6" i="3" s="1"/>
  <c r="E7" i="3" s="1"/>
  <c r="E8" i="3" s="1"/>
  <c r="E9" i="3" s="1"/>
  <c r="E10" i="3" s="1"/>
  <c r="E15" i="4" l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14" i="4"/>
  <c r="E12" i="3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11" i="3"/>
  <c r="E24" i="3"/>
  <c r="J6" i="2" l="1"/>
  <c r="J5" i="2"/>
  <c r="K5" i="2" s="1"/>
  <c r="N5" i="2" s="1"/>
  <c r="J4" i="2"/>
  <c r="K4" i="2" s="1"/>
  <c r="N4" i="2" s="1"/>
  <c r="J3" i="2"/>
  <c r="K3" i="2" s="1"/>
  <c r="F3" i="2"/>
  <c r="C7" i="1"/>
  <c r="D7" i="1" s="1"/>
  <c r="D8" i="1" s="1"/>
  <c r="D3" i="1"/>
  <c r="L3" i="2" l="1"/>
  <c r="N3" i="2"/>
  <c r="I4" i="1"/>
  <c r="I8" i="1" s="1"/>
  <c r="J8" i="1" s="1"/>
  <c r="I11" i="1"/>
  <c r="I15" i="1"/>
  <c r="F4" i="1"/>
  <c r="L4" i="2"/>
  <c r="L5" i="2"/>
  <c r="K6" i="2"/>
  <c r="L6" i="2" s="1"/>
  <c r="L7" i="2" l="1"/>
  <c r="I13" i="1"/>
  <c r="I12" i="1"/>
  <c r="I9" i="1"/>
  <c r="J9" i="1" s="1"/>
  <c r="J10" i="1" s="1"/>
  <c r="J11" i="1" s="1"/>
  <c r="J12" i="1" s="1"/>
  <c r="J13" i="1" s="1"/>
  <c r="J14" i="1" s="1"/>
  <c r="J15" i="1" s="1"/>
  <c r="C21" i="1" s="1"/>
  <c r="I14" i="1"/>
  <c r="I10" i="1"/>
  <c r="F9" i="1"/>
  <c r="F8" i="1"/>
  <c r="G8" i="1" s="1"/>
  <c r="F12" i="1"/>
  <c r="F11" i="1"/>
  <c r="F10" i="1"/>
  <c r="F13" i="1"/>
  <c r="F15" i="1"/>
  <c r="F14" i="1"/>
  <c r="D9" i="1"/>
  <c r="D10" i="1" s="1"/>
  <c r="D11" i="1" s="1"/>
  <c r="D12" i="1" s="1"/>
  <c r="D13" i="1" s="1"/>
  <c r="D14" i="1" s="1"/>
  <c r="D15" i="1" s="1"/>
  <c r="C17" i="1" s="1"/>
  <c r="G9" i="1" l="1"/>
  <c r="G10" i="1" s="1"/>
  <c r="G11" i="1" s="1"/>
  <c r="G12" i="1" s="1"/>
  <c r="G13" i="1" s="1"/>
  <c r="G14" i="1" s="1"/>
  <c r="G15" i="1" s="1"/>
  <c r="C19" i="1" s="1"/>
</calcChain>
</file>

<file path=xl/sharedStrings.xml><?xml version="1.0" encoding="utf-8"?>
<sst xmlns="http://schemas.openxmlformats.org/spreadsheetml/2006/main" count="133" uniqueCount="86">
  <si>
    <t>Joe Beardwood</t>
  </si>
  <si>
    <t>Jill Thorburn</t>
  </si>
  <si>
    <t>Balance from Pointon York</t>
  </si>
  <si>
    <t>PROPERTY</t>
  </si>
  <si>
    <t>39 Oxford Road</t>
  </si>
  <si>
    <t>TOTAL VALUE</t>
  </si>
  <si>
    <t>CASH</t>
  </si>
  <si>
    <t>Rent received net</t>
  </si>
  <si>
    <t>Net</t>
  </si>
  <si>
    <t>VAT</t>
  </si>
  <si>
    <t>Total</t>
  </si>
  <si>
    <t>RECEIVED</t>
  </si>
  <si>
    <t>PAID</t>
  </si>
  <si>
    <t>Pension Practicioner fee QTR</t>
  </si>
  <si>
    <r>
      <rPr>
        <b/>
        <sz val="11"/>
        <color theme="1"/>
        <rFont val="Calibri"/>
        <family val="2"/>
        <scheme val="minor"/>
      </rPr>
      <t>Rent:</t>
    </r>
    <r>
      <rPr>
        <sz val="11"/>
        <color theme="1"/>
        <rFont val="Calibri"/>
        <family val="2"/>
        <scheme val="minor"/>
      </rPr>
      <t xml:space="preserve"> Apr, May, Jun 2014</t>
    </r>
  </si>
  <si>
    <r>
      <rPr>
        <b/>
        <sz val="11"/>
        <color theme="1"/>
        <rFont val="Calibri"/>
        <family val="2"/>
        <scheme val="minor"/>
      </rPr>
      <t>Rent:</t>
    </r>
    <r>
      <rPr>
        <sz val="11"/>
        <color theme="1"/>
        <rFont val="Calibri"/>
        <family val="2"/>
        <scheme val="minor"/>
      </rPr>
      <t xml:space="preserve"> Jul, Aug, Sep 2014</t>
    </r>
  </si>
  <si>
    <r>
      <rPr>
        <b/>
        <sz val="11"/>
        <color theme="1"/>
        <rFont val="Calibri"/>
        <family val="2"/>
        <scheme val="minor"/>
      </rPr>
      <t>Rent:</t>
    </r>
    <r>
      <rPr>
        <sz val="11"/>
        <color theme="1"/>
        <rFont val="Calibri"/>
        <family val="2"/>
        <scheme val="minor"/>
      </rPr>
      <t xml:space="preserve"> Oct, Nov, Dec 2013</t>
    </r>
  </si>
  <si>
    <r>
      <rPr>
        <b/>
        <sz val="11"/>
        <color theme="1"/>
        <rFont val="Calibri"/>
        <family val="2"/>
        <scheme val="minor"/>
      </rPr>
      <t>Rent:</t>
    </r>
    <r>
      <rPr>
        <sz val="11"/>
        <color theme="1"/>
        <rFont val="Calibri"/>
        <family val="2"/>
        <scheme val="minor"/>
      </rPr>
      <t xml:space="preserve"> Jan, Feb, Mar 2014</t>
    </r>
  </si>
  <si>
    <r>
      <rPr>
        <b/>
        <sz val="11"/>
        <color theme="1"/>
        <rFont val="Calibri"/>
        <family val="2"/>
        <scheme val="minor"/>
      </rPr>
      <t>Rent:</t>
    </r>
    <r>
      <rPr>
        <sz val="11"/>
        <color theme="1"/>
        <rFont val="Calibri"/>
        <family val="2"/>
        <scheme val="minor"/>
      </rPr>
      <t xml:space="preserve"> Oct, Nov, Dec 2014</t>
    </r>
  </si>
  <si>
    <t>Net due</t>
  </si>
  <si>
    <t>Period 12 13</t>
  </si>
  <si>
    <t>Giro: Cambridge &amp; Counti Sheridan Binnie Py Tsfr P301963/4</t>
  </si>
  <si>
    <t>Interest Earned from 01Jul2013 to 30Sep2013</t>
  </si>
  <si>
    <t>Transfer to 55735708</t>
  </si>
  <si>
    <t>Giro: Babor Cosmetics Lt Sb Pension Scheme Babor</t>
  </si>
  <si>
    <t>Interest Earned from 01Apr2013 to 30Jun2013</t>
  </si>
  <si>
    <t>R/P to Jill Thorburn SBPS</t>
  </si>
  <si>
    <t>Transfer to 55735708 Transfer</t>
  </si>
  <si>
    <t>Giro: Babor Cosmetics Lt Sb Pension Scheme Babor Jun-Sep</t>
  </si>
  <si>
    <t>Giro: Babor Cosmetics Lt Sb Pension Scheme Babor Q1</t>
  </si>
  <si>
    <t>Interest Earned from 01Jan2014 to 31Mar2014</t>
  </si>
  <si>
    <t>Giro: Cambridge &amp; Counti Sheridan Binnie Pe Py Sipp Ins Ref</t>
  </si>
  <si>
    <t>DD to Hmrc Vat 16180931051 1213</t>
  </si>
  <si>
    <t>R/P to Jill Thorburn SBPS loan repaid</t>
  </si>
  <si>
    <t>Transfer to 55735708 Adjustment</t>
  </si>
  <si>
    <t>R/P to Jmw Solicitors PW1LK34724.2</t>
  </si>
  <si>
    <t>Giro: Babor Cosmetics Lt Sb Pension Scheme Ref Sb Pension Sch</t>
  </si>
  <si>
    <t>R/P to Jill Thorburn SBPS LOAN REPAID</t>
  </si>
  <si>
    <t>Interest Earned from 01Oct2013 to 31Dec2013</t>
  </si>
  <si>
    <t>Service Fee</t>
  </si>
  <si>
    <t>Refund Of Mab Fee</t>
  </si>
  <si>
    <t>Tsf from 55735691</t>
  </si>
  <si>
    <t>Interest Earned from 21May2013 to 20Jun2013</t>
  </si>
  <si>
    <t>Mab Fee Refund</t>
  </si>
  <si>
    <t>Interest Earned from 21Jun2013 to 20Jul2013</t>
  </si>
  <si>
    <t>Interest Earned from 21Jul2013 to 20Aug2013</t>
  </si>
  <si>
    <t>Interest Earned from 21Aug2013 to 20Sep2013</t>
  </si>
  <si>
    <t>Interest Earned from 21Sep2013 to 20Oct2013</t>
  </si>
  <si>
    <t>Interest Earned from 21Oct2013 to 20Nov2013</t>
  </si>
  <si>
    <t>Interest Earned from 21Nov2013 to 20Dec2013</t>
  </si>
  <si>
    <t>Interest Earned from 21Dec2013 to 20Jan2014</t>
  </si>
  <si>
    <t>Interest Earned from 21Jan2014 to 20Feb2014</t>
  </si>
  <si>
    <t>Interest Earned from 21Feb2014 to 20Mar2014</t>
  </si>
  <si>
    <t>Interest Earned from 21Mar2014 to 20Apr2014</t>
  </si>
  <si>
    <t>Balance</t>
  </si>
  <si>
    <t>Payments</t>
  </si>
  <si>
    <t>Receipts</t>
  </si>
  <si>
    <t>Date</t>
  </si>
  <si>
    <t>Reference</t>
  </si>
  <si>
    <r>
      <t xml:space="preserve">Account Number:  </t>
    </r>
    <r>
      <rPr>
        <sz val="11"/>
        <color theme="1"/>
        <rFont val="Calibri"/>
        <family val="2"/>
        <scheme val="minor"/>
      </rPr>
      <t>55735708 Asset 30 Issue 2</t>
    </r>
  </si>
  <si>
    <r>
      <t xml:space="preserve">Account Name:  </t>
    </r>
    <r>
      <rPr>
        <sz val="11"/>
        <color theme="1"/>
        <rFont val="Calibri"/>
        <family val="2"/>
        <scheme val="minor"/>
      </rPr>
      <t>RESERVE ASSET 30</t>
    </r>
  </si>
  <si>
    <r>
      <t xml:space="preserve">Account Number: </t>
    </r>
    <r>
      <rPr>
        <sz val="11"/>
        <color theme="1"/>
        <rFont val="Calibri"/>
        <family val="2"/>
        <scheme val="minor"/>
      </rPr>
      <t xml:space="preserve">55735691 </t>
    </r>
  </si>
  <si>
    <r>
      <t xml:space="preserve">Account Name: </t>
    </r>
    <r>
      <rPr>
        <sz val="11"/>
        <color theme="1"/>
        <rFont val="Calibri"/>
        <family val="2"/>
        <scheme val="minor"/>
      </rPr>
      <t>CURRENT ACCOUNT</t>
    </r>
  </si>
  <si>
    <t>0314</t>
  </si>
  <si>
    <t>Period 03 14</t>
  </si>
  <si>
    <t>direct debit 12 May 14</t>
  </si>
  <si>
    <t>Transferred 29 Sep 2013</t>
  </si>
  <si>
    <t>JB 58.7%</t>
  </si>
  <si>
    <t>JT 41.3%</t>
  </si>
  <si>
    <t>SPLIT ALLOCATION</t>
  </si>
  <si>
    <t>cf</t>
  </si>
  <si>
    <t>movement</t>
  </si>
  <si>
    <t>Pension Practicioner fee</t>
  </si>
  <si>
    <t>For 5/4/2104 Tax Return</t>
  </si>
  <si>
    <t>All interest earned</t>
  </si>
  <si>
    <t>Deposits from current</t>
  </si>
  <si>
    <t>Solicitor payment on account</t>
  </si>
  <si>
    <t>Interest paid to current a/c</t>
  </si>
  <si>
    <t>Interest paid to Asset 30  a/c</t>
  </si>
  <si>
    <t>Insurance refund ex Pointon York</t>
  </si>
  <si>
    <t>Period 06 14</t>
  </si>
  <si>
    <t>TOTAL PLAN VALUE cash + assets</t>
  </si>
  <si>
    <t>Joe Beardwood share @58.7%</t>
  </si>
  <si>
    <t>Jill Thorburn share @41.3%</t>
  </si>
  <si>
    <t>Rent received net Q1 2014</t>
  </si>
  <si>
    <t>Rent received net 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</si>
</sst>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0.0%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8" fontId="0" fillId="0" borderId="0" xfId="0" applyNumberFormat="1"/>
    <xf numFmtId="8" fontId="3" fillId="0" borderId="0" xfId="0" applyNumberFormat="1" applyFont="1"/>
    <xf numFmtId="164" fontId="0" fillId="0" borderId="0" xfId="1" applyNumberFormat="1" applyFont="1"/>
    <xf numFmtId="165" fontId="0" fillId="0" borderId="0" xfId="0" applyNumberFormat="1"/>
    <xf numFmtId="0" fontId="4" fillId="0" borderId="0" xfId="0" applyFont="1" applyAlignment="1">
      <alignment horizontal="center"/>
    </xf>
    <xf numFmtId="165" fontId="0" fillId="0" borderId="1" xfId="0" applyNumberFormat="1" applyBorder="1"/>
    <xf numFmtId="0" fontId="2" fillId="0" borderId="0" xfId="0" applyFont="1"/>
    <xf numFmtId="165" fontId="2" fillId="0" borderId="0" xfId="0" applyNumberFormat="1" applyFont="1"/>
    <xf numFmtId="0" fontId="3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 applyAlignment="1">
      <alignment horizontal="center"/>
    </xf>
    <xf numFmtId="0" fontId="0" fillId="0" borderId="0" xfId="0" quotePrefix="1"/>
    <xf numFmtId="8" fontId="4" fillId="0" borderId="0" xfId="0" applyNumberFormat="1" applyFont="1" applyAlignment="1">
      <alignment horizontal="center"/>
    </xf>
    <xf numFmtId="8" fontId="0" fillId="0" borderId="0" xfId="0" applyNumberFormat="1" applyFont="1"/>
    <xf numFmtId="0" fontId="6" fillId="0" borderId="0" xfId="0" applyFont="1"/>
    <xf numFmtId="0" fontId="0" fillId="0" borderId="0" xfId="0" applyFont="1"/>
    <xf numFmtId="164" fontId="0" fillId="0" borderId="0" xfId="0" applyNumberFormat="1" applyFont="1"/>
    <xf numFmtId="164" fontId="3" fillId="0" borderId="0" xfId="1" applyNumberFormat="1" applyFont="1"/>
    <xf numFmtId="8" fontId="3" fillId="0" borderId="0" xfId="0" applyNumberFormat="1" applyFont="1" applyAlignment="1">
      <alignment horizontal="center"/>
    </xf>
    <xf numFmtId="0" fontId="7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3" fillId="0" borderId="2" xfId="0" applyFont="1" applyBorder="1"/>
    <xf numFmtId="8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8" fontId="3" fillId="0" borderId="3" xfId="0" applyNumberFormat="1" applyFont="1" applyBorder="1" applyAlignment="1">
      <alignment horizontal="center"/>
    </xf>
    <xf numFmtId="8" fontId="4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E36" sqref="E36"/>
    </sheetView>
  </sheetViews>
  <sheetFormatPr defaultRowHeight="15" x14ac:dyDescent="0.25"/>
  <cols>
    <col min="1" max="1" width="12.85546875" style="20" bestFit="1" customWidth="1"/>
    <col min="2" max="2" width="31" style="20" bestFit="1" customWidth="1"/>
    <col min="3" max="3" width="12.85546875" style="20" customWidth="1"/>
    <col min="4" max="4" width="12.85546875" style="10" customWidth="1"/>
    <col min="5" max="5" width="31" style="20" bestFit="1" customWidth="1"/>
    <col min="6" max="6" width="11.140625" style="18" bestFit="1" customWidth="1"/>
    <col min="7" max="7" width="11.140625" style="3" bestFit="1" customWidth="1"/>
    <col min="8" max="8" width="31" style="20" bestFit="1" customWidth="1"/>
    <col min="9" max="9" width="11.140625" style="18" bestFit="1" customWidth="1"/>
    <col min="10" max="10" width="11.140625" style="20" bestFit="1" customWidth="1"/>
    <col min="11" max="11" width="3.42578125" style="20" customWidth="1"/>
    <col min="12" max="16384" width="9.140625" style="20"/>
  </cols>
  <sheetData>
    <row r="1" spans="1:10" x14ac:dyDescent="0.25">
      <c r="A1" s="28"/>
      <c r="B1" s="27"/>
      <c r="C1" s="25" t="s">
        <v>5</v>
      </c>
      <c r="D1" s="29"/>
      <c r="E1" s="35" t="s">
        <v>69</v>
      </c>
      <c r="F1" s="35"/>
      <c r="G1" s="35"/>
      <c r="H1" s="35"/>
      <c r="I1" s="35"/>
      <c r="J1" s="35"/>
    </row>
    <row r="2" spans="1:10" x14ac:dyDescent="0.25">
      <c r="E2" s="1" t="s">
        <v>0</v>
      </c>
      <c r="F2" s="17" t="s">
        <v>71</v>
      </c>
      <c r="G2" s="17" t="s">
        <v>70</v>
      </c>
      <c r="H2" s="1" t="s">
        <v>1</v>
      </c>
      <c r="I2" s="17" t="s">
        <v>71</v>
      </c>
      <c r="J2" s="17" t="s">
        <v>70</v>
      </c>
    </row>
    <row r="3" spans="1:10" ht="18.75" x14ac:dyDescent="0.3">
      <c r="A3" s="24" t="s">
        <v>3</v>
      </c>
      <c r="B3" s="24" t="s">
        <v>66</v>
      </c>
      <c r="D3" s="3">
        <f>F3+I3</f>
        <v>330000</v>
      </c>
      <c r="E3" s="20" t="s">
        <v>4</v>
      </c>
      <c r="F3" s="18">
        <v>193690.44</v>
      </c>
      <c r="G3" s="3">
        <f>F3</f>
        <v>193690.44</v>
      </c>
      <c r="H3" s="20" t="s">
        <v>4</v>
      </c>
      <c r="I3" s="18">
        <v>136309.56</v>
      </c>
      <c r="J3" s="3">
        <f>I3</f>
        <v>136309.56</v>
      </c>
    </row>
    <row r="4" spans="1:10" x14ac:dyDescent="0.25">
      <c r="A4" s="1"/>
      <c r="F4" s="4">
        <f>F3/D3</f>
        <v>0.58694072727272728</v>
      </c>
      <c r="G4" s="22"/>
      <c r="H4" s="21"/>
      <c r="I4" s="4">
        <f>I3/D3</f>
        <v>0.41305927272727272</v>
      </c>
      <c r="J4" s="1"/>
    </row>
    <row r="5" spans="1:10" x14ac:dyDescent="0.25">
      <c r="A5" s="27"/>
      <c r="B5" s="27"/>
      <c r="C5" s="27"/>
      <c r="D5" s="26"/>
      <c r="E5" s="35" t="s">
        <v>69</v>
      </c>
      <c r="F5" s="35"/>
      <c r="G5" s="35"/>
      <c r="H5" s="35"/>
      <c r="I5" s="35"/>
      <c r="J5" s="35"/>
    </row>
    <row r="6" spans="1:10" ht="18.75" x14ac:dyDescent="0.3">
      <c r="A6" s="24" t="s">
        <v>6</v>
      </c>
      <c r="B6" s="24" t="s">
        <v>66</v>
      </c>
      <c r="D6" s="17" t="s">
        <v>70</v>
      </c>
      <c r="E6" s="1" t="s">
        <v>0</v>
      </c>
      <c r="F6" s="17" t="s">
        <v>71</v>
      </c>
      <c r="G6" s="17" t="s">
        <v>70</v>
      </c>
      <c r="H6" s="1" t="s">
        <v>1</v>
      </c>
      <c r="I6" s="17" t="s">
        <v>71</v>
      </c>
      <c r="J6" s="17" t="s">
        <v>70</v>
      </c>
    </row>
    <row r="7" spans="1:10" x14ac:dyDescent="0.25">
      <c r="A7" s="30">
        <v>41546</v>
      </c>
      <c r="B7" s="20" t="s">
        <v>2</v>
      </c>
      <c r="C7" s="3">
        <f>F7+I7</f>
        <v>52279.75</v>
      </c>
      <c r="D7" s="23">
        <f>C7</f>
        <v>52279.75</v>
      </c>
      <c r="E7" s="20" t="s">
        <v>67</v>
      </c>
      <c r="F7" s="18">
        <v>54700.99</v>
      </c>
      <c r="G7" s="3">
        <f>F7</f>
        <v>54700.99</v>
      </c>
      <c r="H7" s="20" t="s">
        <v>68</v>
      </c>
      <c r="I7" s="18">
        <v>-2421.2399999999998</v>
      </c>
      <c r="J7" s="3">
        <f>I7</f>
        <v>-2421.2399999999998</v>
      </c>
    </row>
    <row r="8" spans="1:10" x14ac:dyDescent="0.25">
      <c r="A8" s="30">
        <v>41546</v>
      </c>
      <c r="B8" s="20" t="s">
        <v>85</v>
      </c>
      <c r="C8" s="18">
        <v>6000</v>
      </c>
      <c r="D8" s="23">
        <f>C8+D7</f>
        <v>58279.75</v>
      </c>
      <c r="E8" s="19" t="s">
        <v>7</v>
      </c>
      <c r="F8" s="18">
        <f t="shared" ref="F8:F15" si="0">C8*F$4</f>
        <v>3521.6443636363638</v>
      </c>
      <c r="G8" s="3">
        <f>F7+F8</f>
        <v>58222.63436363636</v>
      </c>
      <c r="H8" s="19" t="s">
        <v>7</v>
      </c>
      <c r="I8" s="18">
        <f>$C8*I$4</f>
        <v>2478.3556363636362</v>
      </c>
      <c r="J8" s="3">
        <f>J7+I8</f>
        <v>57.11563636363644</v>
      </c>
    </row>
    <row r="9" spans="1:10" x14ac:dyDescent="0.25">
      <c r="A9" s="30">
        <v>41620</v>
      </c>
      <c r="B9" s="20" t="s">
        <v>72</v>
      </c>
      <c r="C9" s="18">
        <v>-258.75</v>
      </c>
      <c r="D9" s="23">
        <f>D8+C9</f>
        <v>58021</v>
      </c>
      <c r="E9" s="19" t="s">
        <v>72</v>
      </c>
      <c r="F9" s="18">
        <f t="shared" si="0"/>
        <v>-151.8709131818182</v>
      </c>
      <c r="G9" s="3">
        <f>G8+F9</f>
        <v>58070.763450454542</v>
      </c>
      <c r="H9" s="19" t="s">
        <v>72</v>
      </c>
      <c r="I9" s="18">
        <f>$C9*I$4</f>
        <v>-106.87908681818182</v>
      </c>
      <c r="J9" s="3">
        <f>J8+I9</f>
        <v>-49.763450454545378</v>
      </c>
    </row>
    <row r="10" spans="1:10" x14ac:dyDescent="0.25">
      <c r="A10" s="30">
        <v>41660</v>
      </c>
      <c r="B10" s="20" t="s">
        <v>76</v>
      </c>
      <c r="C10" s="18">
        <v>-600</v>
      </c>
      <c r="D10" s="23">
        <f t="shared" ref="D10:D15" si="1">D9+C10</f>
        <v>57421</v>
      </c>
      <c r="E10" s="19" t="s">
        <v>76</v>
      </c>
      <c r="F10" s="18">
        <f t="shared" si="0"/>
        <v>-352.16443636363636</v>
      </c>
      <c r="G10" s="3">
        <f t="shared" ref="G10:G15" si="2">G9+F10</f>
        <v>57718.599014090905</v>
      </c>
      <c r="H10" s="19" t="s">
        <v>76</v>
      </c>
      <c r="I10" s="18">
        <f>$C10*I$4</f>
        <v>-247.83556363636364</v>
      </c>
      <c r="J10" s="3">
        <f t="shared" ref="J10:J14" si="3">J9+I10</f>
        <v>-297.59901409090901</v>
      </c>
    </row>
    <row r="11" spans="1:10" x14ac:dyDescent="0.25">
      <c r="A11" s="30">
        <v>41656</v>
      </c>
      <c r="B11" s="20" t="s">
        <v>84</v>
      </c>
      <c r="C11" s="18">
        <v>6000</v>
      </c>
      <c r="D11" s="23">
        <f t="shared" si="1"/>
        <v>63421</v>
      </c>
      <c r="E11" s="19" t="s">
        <v>84</v>
      </c>
      <c r="F11" s="18">
        <f t="shared" si="0"/>
        <v>3521.6443636363638</v>
      </c>
      <c r="G11" s="3">
        <f t="shared" si="2"/>
        <v>61240.243377727267</v>
      </c>
      <c r="H11" s="19" t="s">
        <v>84</v>
      </c>
      <c r="I11" s="18">
        <f t="shared" ref="I11:I15" si="4">$C11*I$4</f>
        <v>2478.3556363636362</v>
      </c>
      <c r="J11" s="3">
        <f t="shared" si="3"/>
        <v>2180.7566222727273</v>
      </c>
    </row>
    <row r="12" spans="1:10" x14ac:dyDescent="0.25">
      <c r="A12" s="30">
        <v>41698</v>
      </c>
      <c r="B12" s="20" t="s">
        <v>72</v>
      </c>
      <c r="C12" s="18">
        <v>-258.75</v>
      </c>
      <c r="D12" s="23">
        <f t="shared" si="1"/>
        <v>63162.25</v>
      </c>
      <c r="E12" s="19" t="s">
        <v>72</v>
      </c>
      <c r="F12" s="18">
        <f t="shared" si="0"/>
        <v>-151.8709131818182</v>
      </c>
      <c r="G12" s="3">
        <f t="shared" si="2"/>
        <v>61088.372464545449</v>
      </c>
      <c r="H12" s="19" t="s">
        <v>72</v>
      </c>
      <c r="I12" s="18">
        <f t="shared" si="4"/>
        <v>-106.87908681818182</v>
      </c>
      <c r="J12" s="3">
        <f t="shared" si="3"/>
        <v>2073.8775354545455</v>
      </c>
    </row>
    <row r="13" spans="1:10" x14ac:dyDescent="0.25">
      <c r="A13" s="30">
        <v>41729</v>
      </c>
      <c r="B13" s="20" t="s">
        <v>79</v>
      </c>
      <c r="C13" s="18">
        <f>'Current Account'!D22</f>
        <v>167.21</v>
      </c>
      <c r="D13" s="23">
        <f t="shared" si="1"/>
        <v>63329.46</v>
      </c>
      <c r="E13" s="19" t="s">
        <v>77</v>
      </c>
      <c r="F13" s="18">
        <f t="shared" si="0"/>
        <v>98.142359007272731</v>
      </c>
      <c r="G13" s="3">
        <f t="shared" si="2"/>
        <v>61186.514823552723</v>
      </c>
      <c r="H13" s="19" t="s">
        <v>77</v>
      </c>
      <c r="I13" s="18">
        <f t="shared" si="4"/>
        <v>69.067640992727277</v>
      </c>
      <c r="J13" s="3">
        <f t="shared" si="3"/>
        <v>2142.9451764472728</v>
      </c>
    </row>
    <row r="14" spans="1:10" x14ac:dyDescent="0.25">
      <c r="A14" s="30">
        <v>41729</v>
      </c>
      <c r="B14" s="20" t="s">
        <v>78</v>
      </c>
      <c r="C14" s="18">
        <f>Asset30!H6</f>
        <v>182.51</v>
      </c>
      <c r="D14" s="23">
        <f t="shared" si="1"/>
        <v>63511.97</v>
      </c>
      <c r="E14" s="19" t="s">
        <v>78</v>
      </c>
      <c r="F14" s="18">
        <f t="shared" si="0"/>
        <v>107.12255213454544</v>
      </c>
      <c r="G14" s="3">
        <f t="shared" si="2"/>
        <v>61293.637375687271</v>
      </c>
      <c r="H14" s="19" t="s">
        <v>78</v>
      </c>
      <c r="I14" s="18">
        <f t="shared" si="4"/>
        <v>75.387447865454547</v>
      </c>
      <c r="J14" s="3">
        <f t="shared" si="3"/>
        <v>2218.3326243127276</v>
      </c>
    </row>
    <row r="15" spans="1:10" x14ac:dyDescent="0.25">
      <c r="A15" s="30">
        <v>41729</v>
      </c>
      <c r="B15" s="20" t="s">
        <v>77</v>
      </c>
      <c r="C15" s="18">
        <f>'Current Account'!D13+'Current Account'!D14+'Current Account'!D23</f>
        <v>2.08</v>
      </c>
      <c r="D15" s="23">
        <f t="shared" si="1"/>
        <v>63514.05</v>
      </c>
      <c r="E15" s="19" t="s">
        <v>79</v>
      </c>
      <c r="F15" s="18">
        <f t="shared" si="0"/>
        <v>1.2208367127272728</v>
      </c>
      <c r="G15" s="3">
        <f t="shared" si="2"/>
        <v>61294.858212399995</v>
      </c>
      <c r="H15" s="19" t="s">
        <v>79</v>
      </c>
      <c r="I15" s="18">
        <f t="shared" si="4"/>
        <v>0.85916328727272728</v>
      </c>
      <c r="J15" s="3">
        <f t="shared" ref="J15" si="5">J14+I15</f>
        <v>2219.1917876000002</v>
      </c>
    </row>
    <row r="16" spans="1:10" x14ac:dyDescent="0.25">
      <c r="C16" s="3"/>
      <c r="D16" s="23"/>
    </row>
    <row r="17" spans="2:4" ht="15.75" thickBot="1" x14ac:dyDescent="0.3">
      <c r="B17" s="31" t="s">
        <v>81</v>
      </c>
      <c r="C17" s="32">
        <f>D3+D15</f>
        <v>393514.05</v>
      </c>
      <c r="D17" s="20"/>
    </row>
    <row r="18" spans="2:4" x14ac:dyDescent="0.25">
      <c r="D18" s="20"/>
    </row>
    <row r="19" spans="2:4" ht="15.75" thickBot="1" x14ac:dyDescent="0.3">
      <c r="B19" s="33" t="s">
        <v>82</v>
      </c>
      <c r="C19" s="34">
        <f>G3+G15</f>
        <v>254985.2982124</v>
      </c>
      <c r="D19" s="23"/>
    </row>
    <row r="20" spans="2:4" ht="15.75" thickTop="1" x14ac:dyDescent="0.25">
      <c r="D20" s="23"/>
    </row>
    <row r="21" spans="2:4" ht="15.75" thickBot="1" x14ac:dyDescent="0.3">
      <c r="B21" s="33" t="s">
        <v>83</v>
      </c>
      <c r="C21" s="34">
        <f>J3+J15</f>
        <v>138528.75178759999</v>
      </c>
      <c r="D21" s="23"/>
    </row>
    <row r="22" spans="2:4" ht="15.75" thickTop="1" x14ac:dyDescent="0.25">
      <c r="D22" s="23"/>
    </row>
    <row r="23" spans="2:4" x14ac:dyDescent="0.25">
      <c r="D23" s="23"/>
    </row>
    <row r="24" spans="2:4" x14ac:dyDescent="0.25">
      <c r="D24" s="23"/>
    </row>
    <row r="25" spans="2:4" x14ac:dyDescent="0.25">
      <c r="D25" s="23"/>
    </row>
    <row r="26" spans="2:4" x14ac:dyDescent="0.25">
      <c r="D26" s="23"/>
    </row>
    <row r="27" spans="2:4" x14ac:dyDescent="0.25">
      <c r="D27" s="23"/>
    </row>
    <row r="28" spans="2:4" x14ac:dyDescent="0.25">
      <c r="D28" s="23"/>
    </row>
    <row r="29" spans="2:4" x14ac:dyDescent="0.25">
      <c r="D29" s="23"/>
    </row>
    <row r="30" spans="2:4" x14ac:dyDescent="0.25">
      <c r="D30" s="23"/>
    </row>
    <row r="31" spans="2:4" x14ac:dyDescent="0.25">
      <c r="D31" s="23"/>
    </row>
    <row r="32" spans="2:4" x14ac:dyDescent="0.25">
      <c r="D32" s="23"/>
    </row>
    <row r="33" spans="4:4" x14ac:dyDescent="0.25">
      <c r="D33" s="23"/>
    </row>
    <row r="34" spans="4:4" x14ac:dyDescent="0.25">
      <c r="D34" s="23"/>
    </row>
    <row r="35" spans="4:4" x14ac:dyDescent="0.25">
      <c r="D35" s="23"/>
    </row>
    <row r="36" spans="4:4" x14ac:dyDescent="0.25">
      <c r="D36" s="23"/>
    </row>
    <row r="37" spans="4:4" x14ac:dyDescent="0.25">
      <c r="D37" s="23"/>
    </row>
    <row r="38" spans="4:4" x14ac:dyDescent="0.25">
      <c r="D38" s="23"/>
    </row>
    <row r="39" spans="4:4" x14ac:dyDescent="0.25">
      <c r="D39" s="23"/>
    </row>
  </sheetData>
  <mergeCells count="2">
    <mergeCell ref="E5:J5"/>
    <mergeCell ref="E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workbookViewId="0">
      <selection activeCell="M10" sqref="M10"/>
    </sheetView>
  </sheetViews>
  <sheetFormatPr defaultRowHeight="15" x14ac:dyDescent="0.25"/>
  <cols>
    <col min="1" max="1" width="5" bestFit="1" customWidth="1"/>
    <col min="2" max="2" width="22.85546875" bestFit="1" customWidth="1"/>
    <col min="3" max="3" width="1.85546875" customWidth="1"/>
    <col min="7" max="7" width="3.28515625" customWidth="1"/>
    <col min="8" max="8" width="27.140625" bestFit="1" customWidth="1"/>
    <col min="9" max="9" width="2.140625" customWidth="1"/>
    <col min="13" max="13" width="11.7109375" bestFit="1" customWidth="1"/>
  </cols>
  <sheetData>
    <row r="2" spans="1:15" x14ac:dyDescent="0.25">
      <c r="B2" s="1" t="s">
        <v>11</v>
      </c>
      <c r="D2" s="6" t="s">
        <v>8</v>
      </c>
      <c r="E2" s="6" t="s">
        <v>9</v>
      </c>
      <c r="F2" s="6" t="s">
        <v>10</v>
      </c>
      <c r="H2" s="1" t="s">
        <v>12</v>
      </c>
      <c r="J2" s="6" t="s">
        <v>8</v>
      </c>
      <c r="K2" s="6" t="s">
        <v>9</v>
      </c>
      <c r="L2" s="6" t="s">
        <v>10</v>
      </c>
      <c r="N2" s="6" t="s">
        <v>19</v>
      </c>
    </row>
    <row r="3" spans="1:15" x14ac:dyDescent="0.25">
      <c r="A3">
        <v>1213</v>
      </c>
      <c r="B3" t="s">
        <v>16</v>
      </c>
      <c r="D3" s="5">
        <v>6600</v>
      </c>
      <c r="E3" s="5">
        <f>D3*20%</f>
        <v>1320</v>
      </c>
      <c r="F3" s="5">
        <f>D3+E3</f>
        <v>7920</v>
      </c>
      <c r="H3" t="s">
        <v>13</v>
      </c>
      <c r="J3" s="5">
        <f>1035/4</f>
        <v>258.75</v>
      </c>
      <c r="K3" s="5">
        <f>J3*20%</f>
        <v>51.75</v>
      </c>
      <c r="L3" s="5">
        <f>J3+K3</f>
        <v>310.5</v>
      </c>
      <c r="M3" s="8" t="s">
        <v>20</v>
      </c>
      <c r="N3" s="9">
        <f>E3-K3</f>
        <v>1268.25</v>
      </c>
    </row>
    <row r="4" spans="1:15" x14ac:dyDescent="0.25">
      <c r="A4" s="16" t="s">
        <v>63</v>
      </c>
      <c r="B4" t="s">
        <v>17</v>
      </c>
      <c r="D4" s="5">
        <v>6000</v>
      </c>
      <c r="E4" s="5">
        <f>D4*20%</f>
        <v>1200</v>
      </c>
      <c r="F4" s="5">
        <f>D4+E4</f>
        <v>7200</v>
      </c>
      <c r="H4" t="s">
        <v>13</v>
      </c>
      <c r="J4" s="5">
        <f t="shared" ref="J4:J6" si="0">1035/4</f>
        <v>258.75</v>
      </c>
      <c r="K4" s="5">
        <f t="shared" ref="K4:K6" si="1">J4*20%</f>
        <v>51.75</v>
      </c>
      <c r="L4" s="5">
        <f t="shared" ref="L4:L6" si="2">J4+K4</f>
        <v>310.5</v>
      </c>
      <c r="M4" s="8" t="s">
        <v>64</v>
      </c>
      <c r="N4" s="9">
        <f>E4-K4</f>
        <v>1148.25</v>
      </c>
      <c r="O4" t="s">
        <v>65</v>
      </c>
    </row>
    <row r="5" spans="1:15" x14ac:dyDescent="0.25">
      <c r="B5" t="s">
        <v>14</v>
      </c>
      <c r="D5" s="5">
        <v>5400</v>
      </c>
      <c r="E5" s="5">
        <f>D5*20%</f>
        <v>1080</v>
      </c>
      <c r="F5" s="5">
        <f>D5+E5</f>
        <v>6480</v>
      </c>
      <c r="H5" t="s">
        <v>13</v>
      </c>
      <c r="J5" s="5">
        <f t="shared" si="0"/>
        <v>258.75</v>
      </c>
      <c r="K5" s="5">
        <f t="shared" si="1"/>
        <v>51.75</v>
      </c>
      <c r="L5" s="5">
        <f t="shared" si="2"/>
        <v>310.5</v>
      </c>
      <c r="M5" s="8" t="s">
        <v>80</v>
      </c>
      <c r="N5" s="9">
        <f>E5-K5</f>
        <v>1028.25</v>
      </c>
    </row>
    <row r="6" spans="1:15" x14ac:dyDescent="0.25">
      <c r="B6" t="s">
        <v>15</v>
      </c>
      <c r="D6" s="5"/>
      <c r="H6" t="s">
        <v>13</v>
      </c>
      <c r="J6" s="5">
        <f t="shared" si="0"/>
        <v>258.75</v>
      </c>
      <c r="K6" s="5">
        <f t="shared" si="1"/>
        <v>51.75</v>
      </c>
      <c r="L6" s="5">
        <f t="shared" si="2"/>
        <v>310.5</v>
      </c>
    </row>
    <row r="7" spans="1:15" x14ac:dyDescent="0.25">
      <c r="B7" t="s">
        <v>18</v>
      </c>
      <c r="D7" s="5"/>
      <c r="L7" s="7">
        <f>SUM(L3:L6)</f>
        <v>1242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41" sqref="F41"/>
    </sheetView>
  </sheetViews>
  <sheetFormatPr defaultRowHeight="15" x14ac:dyDescent="0.25"/>
  <cols>
    <col min="1" max="1" width="11.140625" customWidth="1"/>
    <col min="2" max="2" width="58.42578125" bestFit="1" customWidth="1"/>
    <col min="3" max="3" width="10.85546875" bestFit="1" customWidth="1"/>
    <col min="4" max="4" width="10.140625" bestFit="1" customWidth="1"/>
    <col min="5" max="5" width="11.5703125" bestFit="1" customWidth="1"/>
  </cols>
  <sheetData>
    <row r="1" spans="1:8" x14ac:dyDescent="0.25">
      <c r="A1" s="1" t="s">
        <v>61</v>
      </c>
    </row>
    <row r="2" spans="1:8" x14ac:dyDescent="0.25">
      <c r="A2" s="1" t="s">
        <v>62</v>
      </c>
    </row>
    <row r="3" spans="1:8" x14ac:dyDescent="0.25">
      <c r="A3" s="1"/>
    </row>
    <row r="4" spans="1:8" x14ac:dyDescent="0.25">
      <c r="A4" s="6" t="s">
        <v>57</v>
      </c>
      <c r="B4" s="6" t="s">
        <v>58</v>
      </c>
      <c r="C4" s="6" t="s">
        <v>55</v>
      </c>
      <c r="D4" s="6" t="s">
        <v>56</v>
      </c>
      <c r="E4" s="6" t="s">
        <v>54</v>
      </c>
    </row>
    <row r="5" spans="1:8" x14ac:dyDescent="0.25">
      <c r="A5" s="11">
        <v>41368</v>
      </c>
      <c r="B5" t="s">
        <v>29</v>
      </c>
      <c r="C5" s="15"/>
      <c r="D5" s="15">
        <v>7200</v>
      </c>
      <c r="E5" s="15">
        <f>C5+D5</f>
        <v>7200</v>
      </c>
    </row>
    <row r="6" spans="1:8" x14ac:dyDescent="0.25">
      <c r="A6" s="11">
        <v>41429</v>
      </c>
      <c r="B6" t="s">
        <v>28</v>
      </c>
      <c r="C6" s="15"/>
      <c r="D6" s="15">
        <v>9600</v>
      </c>
      <c r="E6" s="15">
        <f>E5+C6+D6</f>
        <v>16800</v>
      </c>
    </row>
    <row r="7" spans="1:8" x14ac:dyDescent="0.25">
      <c r="A7" s="11">
        <v>41437</v>
      </c>
      <c r="B7" t="s">
        <v>27</v>
      </c>
      <c r="C7" s="15">
        <v>-5000</v>
      </c>
      <c r="D7" s="15"/>
      <c r="E7" s="15">
        <f t="shared" ref="E7:E24" si="0">E6+C7+D7</f>
        <v>11800</v>
      </c>
    </row>
    <row r="8" spans="1:8" x14ac:dyDescent="0.25">
      <c r="A8" s="11">
        <v>41443</v>
      </c>
      <c r="B8" t="s">
        <v>26</v>
      </c>
      <c r="C8" s="15">
        <v>-6800</v>
      </c>
      <c r="D8" s="15"/>
      <c r="E8" s="15">
        <f t="shared" si="0"/>
        <v>5000</v>
      </c>
    </row>
    <row r="9" spans="1:8" x14ac:dyDescent="0.25">
      <c r="A9" s="11">
        <v>41455</v>
      </c>
      <c r="B9" t="s">
        <v>25</v>
      </c>
      <c r="C9" s="15"/>
      <c r="D9" s="15">
        <v>0.57999999999999996</v>
      </c>
      <c r="E9" s="15">
        <f t="shared" si="0"/>
        <v>5000.58</v>
      </c>
    </row>
    <row r="10" spans="1:8" x14ac:dyDescent="0.25">
      <c r="A10" s="11">
        <v>41471</v>
      </c>
      <c r="B10" t="s">
        <v>24</v>
      </c>
      <c r="C10" s="15"/>
      <c r="D10" s="15">
        <v>60</v>
      </c>
      <c r="E10" s="15">
        <f t="shared" si="0"/>
        <v>5060.58</v>
      </c>
      <c r="H10">
        <v>1010</v>
      </c>
    </row>
    <row r="11" spans="1:8" x14ac:dyDescent="0.25">
      <c r="A11" s="11">
        <v>41472</v>
      </c>
      <c r="B11" t="s">
        <v>23</v>
      </c>
      <c r="C11" s="15">
        <v>-60</v>
      </c>
      <c r="D11" s="15"/>
      <c r="E11" s="15">
        <f t="shared" si="0"/>
        <v>5000.58</v>
      </c>
      <c r="H11">
        <v>729</v>
      </c>
    </row>
    <row r="12" spans="1:8" x14ac:dyDescent="0.25">
      <c r="A12" s="11">
        <v>41546</v>
      </c>
      <c r="B12" t="s">
        <v>21</v>
      </c>
      <c r="C12" s="15"/>
      <c r="D12" s="15">
        <v>52279.75</v>
      </c>
      <c r="E12" s="15">
        <f t="shared" si="0"/>
        <v>57280.33</v>
      </c>
      <c r="H12">
        <f>SUM(H10:H11)</f>
        <v>1739</v>
      </c>
    </row>
    <row r="13" spans="1:8" x14ac:dyDescent="0.25">
      <c r="A13" s="11">
        <v>41628</v>
      </c>
      <c r="B13" t="s">
        <v>22</v>
      </c>
      <c r="C13" s="15"/>
      <c r="D13" s="15">
        <v>0.38</v>
      </c>
      <c r="E13" s="15">
        <f t="shared" si="0"/>
        <v>57280.71</v>
      </c>
    </row>
    <row r="14" spans="1:8" x14ac:dyDescent="0.25">
      <c r="A14" s="11">
        <v>41639</v>
      </c>
      <c r="B14" t="s">
        <v>38</v>
      </c>
      <c r="C14" s="15"/>
      <c r="D14" s="15">
        <v>0.89</v>
      </c>
      <c r="E14" s="15">
        <f t="shared" si="0"/>
        <v>57281.599999999999</v>
      </c>
    </row>
    <row r="15" spans="1:8" x14ac:dyDescent="0.25">
      <c r="A15" s="11">
        <v>41646</v>
      </c>
      <c r="B15" t="s">
        <v>23</v>
      </c>
      <c r="C15" s="15">
        <v>-49592.93</v>
      </c>
      <c r="D15" s="15"/>
      <c r="E15" s="15">
        <f t="shared" si="0"/>
        <v>7688.6699999999983</v>
      </c>
    </row>
    <row r="16" spans="1:8" x14ac:dyDescent="0.25">
      <c r="A16" s="11">
        <v>41647</v>
      </c>
      <c r="B16" t="s">
        <v>37</v>
      </c>
      <c r="C16" s="15">
        <v>-1420.42</v>
      </c>
      <c r="D16" s="15"/>
      <c r="E16" s="15">
        <f t="shared" si="0"/>
        <v>6268.2499999999982</v>
      </c>
    </row>
    <row r="17" spans="1:5" x14ac:dyDescent="0.25">
      <c r="A17" s="11">
        <v>41656</v>
      </c>
      <c r="B17" t="s">
        <v>36</v>
      </c>
      <c r="C17" s="15"/>
      <c r="D17" s="15">
        <v>7200</v>
      </c>
      <c r="E17" s="15">
        <f t="shared" si="0"/>
        <v>13468.249999999998</v>
      </c>
    </row>
    <row r="18" spans="1:5" x14ac:dyDescent="0.25">
      <c r="A18" s="11">
        <v>41660</v>
      </c>
      <c r="B18" t="s">
        <v>35</v>
      </c>
      <c r="C18" s="15">
        <v>-600</v>
      </c>
      <c r="D18" s="15"/>
      <c r="E18" s="15">
        <f t="shared" si="0"/>
        <v>12868.249999999998</v>
      </c>
    </row>
    <row r="19" spans="1:5" x14ac:dyDescent="0.25">
      <c r="A19" s="11">
        <v>41671</v>
      </c>
      <c r="B19" t="s">
        <v>34</v>
      </c>
      <c r="C19" s="15">
        <v>-4779.3</v>
      </c>
      <c r="D19" s="15"/>
      <c r="E19" s="15">
        <f t="shared" si="0"/>
        <v>8088.949999999998</v>
      </c>
    </row>
    <row r="20" spans="1:5" x14ac:dyDescent="0.25">
      <c r="A20" s="11">
        <v>41674</v>
      </c>
      <c r="B20" t="s">
        <v>33</v>
      </c>
      <c r="C20" s="15">
        <v>-652.45000000000005</v>
      </c>
      <c r="D20" s="15"/>
      <c r="E20" s="15">
        <f t="shared" si="0"/>
        <v>7436.4999999999982</v>
      </c>
    </row>
    <row r="21" spans="1:5" x14ac:dyDescent="0.25">
      <c r="A21" s="11">
        <v>41682</v>
      </c>
      <c r="B21" t="s">
        <v>32</v>
      </c>
      <c r="C21" s="15">
        <v>-1268.25</v>
      </c>
      <c r="D21" s="15"/>
      <c r="E21" s="15">
        <f t="shared" si="0"/>
        <v>6168.2499999999982</v>
      </c>
    </row>
    <row r="22" spans="1:5" x14ac:dyDescent="0.25">
      <c r="A22" s="11">
        <v>41702</v>
      </c>
      <c r="B22" t="s">
        <v>31</v>
      </c>
      <c r="C22" s="15"/>
      <c r="D22" s="15">
        <v>167.21</v>
      </c>
      <c r="E22" s="15">
        <f t="shared" si="0"/>
        <v>6335.4599999999982</v>
      </c>
    </row>
    <row r="23" spans="1:5" x14ac:dyDescent="0.25">
      <c r="A23" s="11">
        <v>41729</v>
      </c>
      <c r="B23" t="s">
        <v>30</v>
      </c>
      <c r="C23" s="15"/>
      <c r="D23" s="15">
        <v>0.81</v>
      </c>
      <c r="E23" s="15">
        <f t="shared" si="0"/>
        <v>6336.2699999999986</v>
      </c>
    </row>
    <row r="24" spans="1:5" x14ac:dyDescent="0.25">
      <c r="A24" s="11">
        <v>41754</v>
      </c>
      <c r="B24" t="s">
        <v>36</v>
      </c>
      <c r="C24" s="15"/>
      <c r="D24" s="15">
        <v>2400</v>
      </c>
      <c r="E24" s="15">
        <f t="shared" si="0"/>
        <v>8736.2699999999986</v>
      </c>
    </row>
  </sheetData>
  <sortState ref="A2:E20">
    <sortCondition ref="A13:A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47" sqref="C47"/>
    </sheetView>
  </sheetViews>
  <sheetFormatPr defaultRowHeight="15" x14ac:dyDescent="0.25"/>
  <cols>
    <col min="1" max="1" width="12.140625" style="14" customWidth="1"/>
    <col min="2" max="2" width="44.42578125" customWidth="1"/>
    <col min="3" max="3" width="11.42578125" bestFit="1" customWidth="1"/>
    <col min="4" max="5" width="11.5703125" bestFit="1" customWidth="1"/>
    <col min="7" max="7" width="22.28515625" style="14" bestFit="1" customWidth="1"/>
    <col min="8" max="8" width="10.140625" bestFit="1" customWidth="1"/>
  </cols>
  <sheetData>
    <row r="1" spans="1:8" x14ac:dyDescent="0.25">
      <c r="A1" s="12" t="s">
        <v>59</v>
      </c>
    </row>
    <row r="2" spans="1:8" x14ac:dyDescent="0.25">
      <c r="A2" s="12" t="s">
        <v>60</v>
      </c>
    </row>
    <row r="3" spans="1:8" x14ac:dyDescent="0.25">
      <c r="A3" s="12"/>
    </row>
    <row r="4" spans="1:8" x14ac:dyDescent="0.25">
      <c r="A4" s="6" t="s">
        <v>57</v>
      </c>
      <c r="B4" s="6" t="s">
        <v>58</v>
      </c>
      <c r="C4" s="6" t="s">
        <v>55</v>
      </c>
      <c r="D4" s="6" t="s">
        <v>56</v>
      </c>
      <c r="E4" s="6" t="s">
        <v>54</v>
      </c>
      <c r="G4" s="13" t="s">
        <v>73</v>
      </c>
    </row>
    <row r="5" spans="1:8" x14ac:dyDescent="0.25">
      <c r="A5" s="11">
        <v>41425</v>
      </c>
      <c r="B5" t="s">
        <v>39</v>
      </c>
      <c r="C5" s="15">
        <v>-15</v>
      </c>
      <c r="D5" s="15"/>
      <c r="E5" s="15">
        <f>C5+D5</f>
        <v>-15</v>
      </c>
    </row>
    <row r="6" spans="1:8" x14ac:dyDescent="0.25">
      <c r="A6" s="11">
        <v>41429</v>
      </c>
      <c r="B6" t="s">
        <v>40</v>
      </c>
      <c r="C6" s="15"/>
      <c r="D6" s="15">
        <v>15</v>
      </c>
      <c r="E6" s="15">
        <f>E5+C6+D6</f>
        <v>0</v>
      </c>
      <c r="G6" s="14" t="s">
        <v>74</v>
      </c>
      <c r="H6" s="2">
        <f>D16+D17+D18+D19+D21+D23+D24</f>
        <v>182.51</v>
      </c>
    </row>
    <row r="7" spans="1:8" x14ac:dyDescent="0.25">
      <c r="A7" s="11">
        <v>41437</v>
      </c>
      <c r="B7" t="s">
        <v>41</v>
      </c>
      <c r="C7" s="15"/>
      <c r="D7" s="15">
        <v>5000</v>
      </c>
      <c r="E7" s="15">
        <f t="shared" ref="E7:E25" si="0">E6+C7+D7</f>
        <v>5000</v>
      </c>
      <c r="G7" s="14" t="s">
        <v>75</v>
      </c>
      <c r="H7" s="2">
        <f>D20+D22</f>
        <v>54372.23</v>
      </c>
    </row>
    <row r="8" spans="1:8" x14ac:dyDescent="0.25">
      <c r="A8" s="11">
        <v>41445</v>
      </c>
      <c r="B8" t="s">
        <v>42</v>
      </c>
      <c r="C8" s="15"/>
      <c r="D8" s="15">
        <v>1.66</v>
      </c>
      <c r="E8" s="15">
        <f t="shared" si="0"/>
        <v>5001.66</v>
      </c>
    </row>
    <row r="9" spans="1:8" x14ac:dyDescent="0.25">
      <c r="A9" s="11">
        <v>41455</v>
      </c>
      <c r="B9" t="s">
        <v>39</v>
      </c>
      <c r="C9" s="15"/>
      <c r="D9" s="15">
        <v>-15</v>
      </c>
      <c r="E9" s="15">
        <f t="shared" si="0"/>
        <v>4986.66</v>
      </c>
    </row>
    <row r="10" spans="1:8" x14ac:dyDescent="0.25">
      <c r="A10" s="11">
        <v>41472</v>
      </c>
      <c r="B10" t="s">
        <v>41</v>
      </c>
      <c r="C10" s="15"/>
      <c r="D10" s="15">
        <v>60</v>
      </c>
      <c r="E10" s="15">
        <f t="shared" si="0"/>
        <v>5046.66</v>
      </c>
    </row>
    <row r="11" spans="1:8" x14ac:dyDescent="0.25">
      <c r="A11" s="11">
        <v>41472</v>
      </c>
      <c r="B11" t="s">
        <v>43</v>
      </c>
      <c r="C11" s="15"/>
      <c r="D11" s="15">
        <v>30</v>
      </c>
      <c r="E11" s="15">
        <f t="shared" si="0"/>
        <v>5076.66</v>
      </c>
    </row>
    <row r="12" spans="1:8" x14ac:dyDescent="0.25">
      <c r="A12" s="11">
        <v>41475</v>
      </c>
      <c r="B12" t="s">
        <v>44</v>
      </c>
      <c r="C12" s="15"/>
      <c r="D12" s="15">
        <v>2.6</v>
      </c>
      <c r="E12" s="15">
        <f t="shared" si="0"/>
        <v>5079.26</v>
      </c>
    </row>
    <row r="13" spans="1:8" x14ac:dyDescent="0.25">
      <c r="A13" s="11">
        <v>41486</v>
      </c>
      <c r="B13" t="s">
        <v>39</v>
      </c>
      <c r="C13" s="15">
        <v>-15</v>
      </c>
      <c r="D13" s="15"/>
      <c r="E13" s="15">
        <f t="shared" si="0"/>
        <v>5064.26</v>
      </c>
    </row>
    <row r="14" spans="1:8" x14ac:dyDescent="0.25">
      <c r="A14" s="11">
        <v>41487</v>
      </c>
      <c r="B14" t="s">
        <v>43</v>
      </c>
      <c r="C14" s="15"/>
      <c r="D14" s="15">
        <v>15</v>
      </c>
      <c r="E14" s="15">
        <f t="shared" si="0"/>
        <v>5079.26</v>
      </c>
    </row>
    <row r="15" spans="1:8" x14ac:dyDescent="0.25">
      <c r="A15" s="11">
        <v>41506</v>
      </c>
      <c r="B15" t="s">
        <v>45</v>
      </c>
      <c r="C15" s="15"/>
      <c r="D15" s="15">
        <v>5.82</v>
      </c>
      <c r="E15" s="15">
        <f t="shared" si="0"/>
        <v>5085.08</v>
      </c>
    </row>
    <row r="16" spans="1:8" x14ac:dyDescent="0.25">
      <c r="A16" s="11">
        <v>41537</v>
      </c>
      <c r="B16" t="s">
        <v>46</v>
      </c>
      <c r="C16" s="15"/>
      <c r="D16" s="15">
        <v>5.83</v>
      </c>
      <c r="E16" s="15">
        <f t="shared" si="0"/>
        <v>5090.91</v>
      </c>
    </row>
    <row r="17" spans="1:5" x14ac:dyDescent="0.25">
      <c r="A17" s="11">
        <v>41567</v>
      </c>
      <c r="B17" t="s">
        <v>47</v>
      </c>
      <c r="C17" s="15"/>
      <c r="D17" s="15">
        <v>5.65</v>
      </c>
      <c r="E17" s="15">
        <f t="shared" si="0"/>
        <v>5096.5599999999995</v>
      </c>
    </row>
    <row r="18" spans="1:5" x14ac:dyDescent="0.25">
      <c r="A18" s="11">
        <v>41598</v>
      </c>
      <c r="B18" t="s">
        <v>48</v>
      </c>
      <c r="C18" s="15"/>
      <c r="D18" s="15">
        <v>5.84</v>
      </c>
      <c r="E18" s="15">
        <f t="shared" si="0"/>
        <v>5102.3999999999996</v>
      </c>
    </row>
    <row r="19" spans="1:5" x14ac:dyDescent="0.25">
      <c r="A19" s="11">
        <v>41628</v>
      </c>
      <c r="B19" t="s">
        <v>49</v>
      </c>
      <c r="C19" s="15"/>
      <c r="D19" s="15">
        <v>5.66</v>
      </c>
      <c r="E19" s="15">
        <f t="shared" si="0"/>
        <v>5108.0599999999995</v>
      </c>
    </row>
    <row r="20" spans="1:5" x14ac:dyDescent="0.25">
      <c r="A20" s="11">
        <v>41646</v>
      </c>
      <c r="B20" t="s">
        <v>41</v>
      </c>
      <c r="C20" s="15"/>
      <c r="D20" s="15">
        <v>49592.93</v>
      </c>
      <c r="E20" s="15">
        <f t="shared" si="0"/>
        <v>54700.99</v>
      </c>
    </row>
    <row r="21" spans="1:5" x14ac:dyDescent="0.25">
      <c r="A21" s="11">
        <v>41659</v>
      </c>
      <c r="B21" t="s">
        <v>50</v>
      </c>
      <c r="C21" s="15"/>
      <c r="D21" s="15">
        <v>31.54</v>
      </c>
      <c r="E21" s="15">
        <f t="shared" si="0"/>
        <v>54732.53</v>
      </c>
    </row>
    <row r="22" spans="1:5" x14ac:dyDescent="0.25">
      <c r="A22" s="11">
        <v>41671</v>
      </c>
      <c r="B22" t="s">
        <v>41</v>
      </c>
      <c r="C22" s="15"/>
      <c r="D22" s="15">
        <v>4779.3</v>
      </c>
      <c r="E22" s="15">
        <f t="shared" si="0"/>
        <v>59511.83</v>
      </c>
    </row>
    <row r="23" spans="1:5" x14ac:dyDescent="0.25">
      <c r="A23" s="11">
        <v>41690</v>
      </c>
      <c r="B23" t="s">
        <v>51</v>
      </c>
      <c r="C23" s="15"/>
      <c r="D23" s="15">
        <v>66.290000000000006</v>
      </c>
      <c r="E23" s="15">
        <f t="shared" si="0"/>
        <v>59578.12</v>
      </c>
    </row>
    <row r="24" spans="1:5" x14ac:dyDescent="0.25">
      <c r="A24" s="11">
        <v>41718</v>
      </c>
      <c r="B24" t="s">
        <v>52</v>
      </c>
      <c r="C24" s="15"/>
      <c r="D24" s="15">
        <v>61.7</v>
      </c>
      <c r="E24" s="15">
        <f t="shared" si="0"/>
        <v>59639.82</v>
      </c>
    </row>
    <row r="25" spans="1:5" x14ac:dyDescent="0.25">
      <c r="A25" s="11">
        <v>41749</v>
      </c>
      <c r="B25" t="s">
        <v>53</v>
      </c>
      <c r="C25" s="15"/>
      <c r="D25" s="15">
        <v>68.38</v>
      </c>
      <c r="E25" s="15">
        <f t="shared" si="0"/>
        <v>59708.2</v>
      </c>
    </row>
    <row r="26" spans="1:5" x14ac:dyDescent="0.25">
      <c r="E26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TransactionHistory</vt:lpstr>
      <vt:lpstr>VAT</vt:lpstr>
      <vt:lpstr>Current Account</vt:lpstr>
      <vt:lpstr>Asset30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Beardwood</dc:creator>
  <cp:lastModifiedBy>Steffi</cp:lastModifiedBy>
  <dcterms:created xsi:type="dcterms:W3CDTF">2014-01-07T12:02:33Z</dcterms:created>
  <dcterms:modified xsi:type="dcterms:W3CDTF">2014-04-28T12:48:31Z</dcterms:modified>
</cp:coreProperties>
</file>