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in\Documents\"/>
    </mc:Choice>
  </mc:AlternateContent>
  <xr:revisionPtr revIDLastSave="0" documentId="8_{01FF5368-C5FB-47FC-B60C-A714FA65C900}" xr6:coauthVersionLast="47" xr6:coauthVersionMax="47" xr10:uidLastSave="{00000000-0000-0000-0000-000000000000}"/>
  <bookViews>
    <workbookView xWindow="-120" yWindow="-120" windowWidth="29040" windowHeight="15720" activeTab="2" xr2:uid="{C516DE5B-27E0-4AA9-A590-DD624DE6DD8F}"/>
  </bookViews>
  <sheets>
    <sheet name="Fund Split" sheetId="1" r:id="rId1"/>
    <sheet name="Banking Transactions" sheetId="2" r:id="rId2"/>
    <sheet name="Fund Allocation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4" i="3" l="1"/>
  <c r="E204" i="3"/>
  <c r="F202" i="3"/>
  <c r="E202" i="3"/>
  <c r="C197" i="3"/>
  <c r="E200" i="3"/>
  <c r="F195" i="3"/>
  <c r="E195" i="3"/>
  <c r="E194" i="3"/>
  <c r="F179" i="3"/>
  <c r="E179" i="3"/>
  <c r="F186" i="3"/>
  <c r="E186" i="3"/>
  <c r="F188" i="3"/>
  <c r="E188" i="3"/>
  <c r="D192" i="3"/>
  <c r="F155" i="3"/>
  <c r="E24" i="3"/>
  <c r="D12" i="1"/>
  <c r="E11" i="1"/>
  <c r="D11" i="1"/>
  <c r="E10" i="1"/>
  <c r="D10" i="1"/>
  <c r="D13" i="1" s="1"/>
  <c r="E7" i="1"/>
  <c r="E12" i="1" s="1"/>
  <c r="D7" i="1"/>
  <c r="E197" i="3" l="1"/>
  <c r="F24" i="3"/>
  <c r="F194" i="3" s="1"/>
  <c r="F197" i="3" s="1"/>
  <c r="E13" i="1"/>
  <c r="F199" i="3" l="1"/>
  <c r="E199" i="3"/>
  <c r="C204" i="3" l="1"/>
</calcChain>
</file>

<file path=xl/sharedStrings.xml><?xml version="1.0" encoding="utf-8"?>
<sst xmlns="http://schemas.openxmlformats.org/spreadsheetml/2006/main" count="521" uniqueCount="186">
  <si>
    <t>Asset</t>
  </si>
  <si>
    <t>Value</t>
  </si>
  <si>
    <t>Splits</t>
  </si>
  <si>
    <t>General Account</t>
  </si>
  <si>
    <t>Robert Boyd</t>
  </si>
  <si>
    <t>Darren Lloyd</t>
  </si>
  <si>
    <t>Property</t>
  </si>
  <si>
    <t>Loan to Origin Bristol Ltd</t>
  </si>
  <si>
    <t>Cash at bank</t>
  </si>
  <si>
    <t>Unit 3 Emery Road</t>
  </si>
  <si>
    <t>Unit 5 Douglas Road</t>
  </si>
  <si>
    <t>Credit Interest</t>
  </si>
  <si>
    <t>23050552-20171130</t>
  </si>
  <si>
    <t>ORIGIN (BRISTOL) L</t>
  </si>
  <si>
    <t>LOAN REPAYMENT</t>
  </si>
  <si>
    <t>23050552-20171031</t>
  </si>
  <si>
    <t>BRYONY METAL</t>
  </si>
  <si>
    <t>OCTOBERS  RENT</t>
  </si>
  <si>
    <t>PRACTITIONERS</t>
  </si>
  <si>
    <t>PRACTITIONERS PEP1973013</t>
  </si>
  <si>
    <t>23050552-20170930</t>
  </si>
  <si>
    <t>ABSM HEALTHCARE LT</t>
  </si>
  <si>
    <t>RENT - UNIT 3</t>
  </si>
  <si>
    <t>BRISTOL CITY COUNCIL</t>
  </si>
  <si>
    <t>23050552-20170831</t>
  </si>
  <si>
    <t>HEMINGWAYS SOLICITORS LTD CLIENT AC</t>
  </si>
  <si>
    <t>NATWEST</t>
  </si>
  <si>
    <t>DOUGLAS RD MAN LTD</t>
  </si>
  <si>
    <t>Bristol City Council</t>
  </si>
  <si>
    <t>Inv ref 8004401007</t>
  </si>
  <si>
    <t>23050552-20170731</t>
  </si>
  <si>
    <t>INV REF 8004115998</t>
  </si>
  <si>
    <t>JULY RENT</t>
  </si>
  <si>
    <t>PENSIONPRACTITION</t>
  </si>
  <si>
    <t>PENSIONPRACTITION PEP1973013</t>
  </si>
  <si>
    <t>23050552-20170630</t>
  </si>
  <si>
    <t>Loan Repayment</t>
  </si>
  <si>
    <t>23050552-20170531</t>
  </si>
  <si>
    <t>INVOICE 8003608151</t>
  </si>
  <si>
    <t>APRIL RENT</t>
  </si>
  <si>
    <t>23050552-20170430</t>
  </si>
  <si>
    <t>PENSIONPRACTITIONER.COM</t>
  </si>
  <si>
    <t>TAKEOVER FEE</t>
  </si>
  <si>
    <t>PENSION PRACTIONER.COM</t>
  </si>
  <si>
    <t>FIRST QUARTER FEE</t>
  </si>
  <si>
    <t>ORGIN BRISTOL LTD</t>
  </si>
  <si>
    <t>PENSION SCHEME LOA</t>
  </si>
  <si>
    <t>PENSION CONT</t>
  </si>
  <si>
    <t>23050552-20170331</t>
  </si>
  <si>
    <t>TRUSTEES OF THE BOYD AND LLOYD</t>
  </si>
  <si>
    <t>PENSION SCHEME RODNEY HOUSE BS8 4AL LLOYDS TRANSFER</t>
  </si>
  <si>
    <t>COLSTON TRUSTEES-206877-58552541</t>
  </si>
  <si>
    <t>COLSTON TRUSTEES-206877-58552541 401256-COLSTON TRUSTEES-&amp;--&amp;-CB TRANSFER BOYD AND LLOYD PEN</t>
  </si>
  <si>
    <t>Metro Account Closure</t>
  </si>
  <si>
    <t>BRYONY METAL JANUARY 2018</t>
  </si>
  <si>
    <t>ABSM HEALTHCARE LT RENT  UNIT</t>
  </si>
  <si>
    <t>PP Admin Invoice 5195</t>
  </si>
  <si>
    <t>CPM Property Maint Inv 18615</t>
  </si>
  <si>
    <t>Bristol CC Inv 8005239690</t>
  </si>
  <si>
    <t>ICO Renewal</t>
  </si>
  <si>
    <t>GDPR FEE</t>
  </si>
  <si>
    <t>Bristol City Council Quarterly</t>
  </si>
  <si>
    <t>RAE Douglas Rd Manage Inv 226</t>
  </si>
  <si>
    <t>Inv 5796 PP Fee Quarterly</t>
  </si>
  <si>
    <t>BRYONY METAL RENT JULY 2018</t>
  </si>
  <si>
    <t>Property-Bristol City Council</t>
  </si>
  <si>
    <t>ABSM HEALTHCARE LT RENT UNIT</t>
  </si>
  <si>
    <t>Inv 6288 PP Admin Fee Quart</t>
  </si>
  <si>
    <t>RAE Inv 0270 Property Manageme</t>
  </si>
  <si>
    <t>ICO Renewal Z6092761</t>
  </si>
  <si>
    <t>BRYONY METAL OCTOBER 2018</t>
  </si>
  <si>
    <t>Building Insurance MarkRichard</t>
  </si>
  <si>
    <t>Property BC Council Rates</t>
  </si>
  <si>
    <t>PP Admin Fee Quarterly</t>
  </si>
  <si>
    <t>CPM Prop Maintenance Inv 18630</t>
  </si>
  <si>
    <t>BRYONY METAL JANUARY 2019</t>
  </si>
  <si>
    <t>Property Bristol City Council</t>
  </si>
  <si>
    <t>ABSM HEALTHCARE LT 10006</t>
  </si>
  <si>
    <t>BRYONY METAL BUILDING INSURANC</t>
  </si>
  <si>
    <t>CPM Prop Maint Inv 0018632</t>
  </si>
  <si>
    <t>THE STABLES VAYR LOAN REPAYMEN</t>
  </si>
  <si>
    <t>Quarterly Admin Fee</t>
  </si>
  <si>
    <t>BRYONY METAL APRILJUNE 2019</t>
  </si>
  <si>
    <t>ICO Z6092761 Renewal</t>
  </si>
  <si>
    <t>RAE Inv 0292 Douglas Rd Manage</t>
  </si>
  <si>
    <t>BRYONY METAL JULY SEPT RENT</t>
  </si>
  <si>
    <t>Inv 7250 Admin Fee Quarterly</t>
  </si>
  <si>
    <t>Inv. Boyd02PO03</t>
  </si>
  <si>
    <t>Inv. 7578</t>
  </si>
  <si>
    <t>Quarterly rent</t>
  </si>
  <si>
    <t>INV-7900</t>
  </si>
  <si>
    <t>Property - Bristol City Counci</t>
  </si>
  <si>
    <t>DDM FEE</t>
  </si>
  <si>
    <t>20012205 ICO DR</t>
  </si>
  <si>
    <t>20012205 BCC RATES DR</t>
  </si>
  <si>
    <t>20012205 PROPINSUR DR</t>
  </si>
  <si>
    <t>20012205 QTR FEES DR</t>
  </si>
  <si>
    <t>ABSM HEALTHCARE LT 10011</t>
  </si>
  <si>
    <t>BRYONY METAL RENT JULSEP 20</t>
  </si>
  <si>
    <t>20012205 QTR FEE DR</t>
  </si>
  <si>
    <t>ABSM HEALTHCARE LT RENT UNIT 3</t>
  </si>
  <si>
    <t>BRYONY METAL RENT JANMAR 21</t>
  </si>
  <si>
    <t>ORIGIN BRISTOL L LOAN REPAYMEN</t>
  </si>
  <si>
    <t>20012205 EXP QTR F DR</t>
  </si>
  <si>
    <t>BRYONY METAL 100017 APRILJUNE</t>
  </si>
  <si>
    <t>1EXP 2EXP - ICO Inv.00951</t>
  </si>
  <si>
    <t>1REN 2REN ABSM Healthcare</t>
  </si>
  <si>
    <t>1EXP 2EXP - Inv.001001</t>
  </si>
  <si>
    <t>1EXP 2EXP Prop Insurance inv.</t>
  </si>
  <si>
    <t>1REN 2REN Bryony Metal</t>
  </si>
  <si>
    <t>1EXP 2EXP</t>
  </si>
  <si>
    <t>1EXP 2EXP - Inv. 2845 GM Robin</t>
  </si>
  <si>
    <t>2ER</t>
  </si>
  <si>
    <t>Transfer to Metro Bank</t>
  </si>
  <si>
    <t>REN - BRYONY METAL</t>
  </si>
  <si>
    <t>OTH -Transfer of Rent to Metro</t>
  </si>
  <si>
    <t>Mark Richard Insurance</t>
  </si>
  <si>
    <t>01 BOYD02PX01</t>
  </si>
  <si>
    <t>44906481-20231031</t>
  </si>
  <si>
    <t>ICO</t>
  </si>
  <si>
    <t>ICO Z6092761</t>
  </si>
  <si>
    <t>44906481-20230930</t>
  </si>
  <si>
    <t>RETIREMENT CAPITAL INC</t>
  </si>
  <si>
    <t>INV 003140</t>
  </si>
  <si>
    <t>100033 JUN-SEPT 23</t>
  </si>
  <si>
    <t>CLIENT 6051764</t>
  </si>
  <si>
    <t>TPR</t>
  </si>
  <si>
    <t>44906481-20230831</t>
  </si>
  <si>
    <t>AXIOM INCE LIMITED T/AS LEGAL MATTE</t>
  </si>
  <si>
    <t>UNIT 3 HESTON HOUSE</t>
  </si>
  <si>
    <t>44906481-20230731</t>
  </si>
  <si>
    <t>UNITED-UK LLP</t>
  </si>
  <si>
    <t>UNITED PENSION CON</t>
  </si>
  <si>
    <t>44906481-20230630</t>
  </si>
  <si>
    <t>INV 002923</t>
  </si>
  <si>
    <t>Energy Apprise</t>
  </si>
  <si>
    <t>Invoice 1690</t>
  </si>
  <si>
    <t>BES COMMERCIAL ELECTRICITY LIMITED</t>
  </si>
  <si>
    <t>BES1042065E</t>
  </si>
  <si>
    <t>RentUnit 5 Mar-May</t>
  </si>
  <si>
    <t>44906481-20230531</t>
  </si>
  <si>
    <t>BES COMMERCIAL ELECTRICITY LTD</t>
  </si>
  <si>
    <t>01 BOYD02PO04</t>
  </si>
  <si>
    <t>44906481-20230430</t>
  </si>
  <si>
    <t>44906481-20230331</t>
  </si>
  <si>
    <t>INV 002652</t>
  </si>
  <si>
    <t>The Pensions Reg Levy</t>
  </si>
  <si>
    <t>RENT DEC 22- FEB23</t>
  </si>
  <si>
    <t>44906481-20230228</t>
  </si>
  <si>
    <t>44906481-20230131</t>
  </si>
  <si>
    <t>MARK RICHARD BROKERS LTD</t>
  </si>
  <si>
    <t>01 BOYD02PO01</t>
  </si>
  <si>
    <t>MARK RICH IT</t>
  </si>
  <si>
    <t>01BOYD02PO03</t>
  </si>
  <si>
    <t>44906481-20221231</t>
  </si>
  <si>
    <t>Retirement Capital Inc</t>
  </si>
  <si>
    <t>INV 402930137</t>
  </si>
  <si>
    <t>44906481-20221130</t>
  </si>
  <si>
    <t>BOYD02PO03</t>
  </si>
  <si>
    <t>44906481-20221031</t>
  </si>
  <si>
    <t>BES UTILITIES</t>
  </si>
  <si>
    <t>44906481-20220930</t>
  </si>
  <si>
    <t>Loan Settlement</t>
  </si>
  <si>
    <t>TEST</t>
  </si>
  <si>
    <t>EXP ICO</t>
  </si>
  <si>
    <t>RSA LTD</t>
  </si>
  <si>
    <t>44906481-20220831</t>
  </si>
  <si>
    <t>44906481-20220731</t>
  </si>
  <si>
    <t>1REN 2REN BRYONY M</t>
  </si>
  <si>
    <t>44906481-20220630</t>
  </si>
  <si>
    <t>EXP</t>
  </si>
  <si>
    <t>INV 402665599</t>
  </si>
  <si>
    <t>Registered Scheme Administrator Ltd</t>
  </si>
  <si>
    <t>Boyd Lloyd Pension</t>
  </si>
  <si>
    <t>44906481-20220531</t>
  </si>
  <si>
    <t>BE5 UTILITIES</t>
  </si>
  <si>
    <t>TRANSFER FROM AIB</t>
  </si>
  <si>
    <t>Cash Fund</t>
  </si>
  <si>
    <t>Rob Boyd</t>
  </si>
  <si>
    <t>ORIGIN (BRISTOL) - Loan Settlement</t>
  </si>
  <si>
    <t>LAST FUND SPLIT</t>
  </si>
  <si>
    <t>Percentage Split</t>
  </si>
  <si>
    <t>Difference</t>
  </si>
  <si>
    <t>Sub Total</t>
  </si>
  <si>
    <t>Carry Forward from 2017</t>
  </si>
  <si>
    <t>Adjustment Applied of less than .05%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</si>
</sst>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center"/>
    </xf>
    <xf numFmtId="1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0" fontId="2" fillId="0" borderId="0" xfId="0" applyNumberFormat="1" applyFont="1"/>
    <xf numFmtId="9" fontId="2" fillId="0" borderId="0" xfId="0" applyNumberFormat="1" applyFont="1"/>
    <xf numFmtId="0" fontId="0" fillId="0" borderId="0" xfId="0" applyFont="1"/>
    <xf numFmtId="10" fontId="0" fillId="0" borderId="0" xfId="2" applyNumberFormat="1" applyFont="1"/>
    <xf numFmtId="44" fontId="0" fillId="0" borderId="0" xfId="1" applyFont="1"/>
    <xf numFmtId="44" fontId="2" fillId="0" borderId="0" xfId="1" applyFont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vin\Downloads\Boyd%20and%20Lloyd%20Pension%20Scheme%20-%202021%20-%20Fund%20Split.xlsx" TargetMode="External"/><Relationship Id="rId1" Type="http://schemas.openxmlformats.org/officeDocument/2006/relationships/externalLinkPath" Target="/Users/Gavin/Downloads/Boyd%20and%20Lloyd%20Pension%20Scheme%20-%202021%20-%20Fund%20Spl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Top Sheet"/>
      <sheetName val="Notes"/>
      <sheetName val="Assets"/>
      <sheetName val="Robert Boyd"/>
      <sheetName val="Darren Lloyd"/>
      <sheetName val="Workings"/>
      <sheetName val="MBAIB Transactions"/>
    </sheetNames>
    <sheetDataSet>
      <sheetData sheetId="0"/>
      <sheetData sheetId="1"/>
      <sheetData sheetId="2"/>
      <sheetData sheetId="3">
        <row r="7">
          <cell r="B7">
            <v>77213.179999999993</v>
          </cell>
        </row>
      </sheetData>
      <sheetData sheetId="4">
        <row r="3">
          <cell r="B3">
            <v>28599.720000000008</v>
          </cell>
        </row>
      </sheetData>
      <sheetData sheetId="5">
        <row r="3">
          <cell r="B3">
            <v>48613.460000000006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DE527-86F2-4821-B7F5-C7E1914FE5D4}">
  <dimension ref="A1:E15"/>
  <sheetViews>
    <sheetView workbookViewId="0">
      <selection activeCell="D7" sqref="D7"/>
    </sheetView>
  </sheetViews>
  <sheetFormatPr defaultRowHeight="15" x14ac:dyDescent="0.25"/>
  <cols>
    <col min="1" max="1" width="30.28515625" customWidth="1"/>
    <col min="2" max="2" width="14.42578125" customWidth="1"/>
    <col min="4" max="4" width="16" customWidth="1"/>
    <col min="5" max="5" width="33" customWidth="1"/>
  </cols>
  <sheetData>
    <row r="1" spans="1:5" x14ac:dyDescent="0.25">
      <c r="A1" s="1" t="s">
        <v>0</v>
      </c>
      <c r="B1" s="2" t="s">
        <v>1</v>
      </c>
      <c r="C1" s="2"/>
      <c r="D1" s="2" t="s">
        <v>2</v>
      </c>
      <c r="E1" s="2"/>
    </row>
    <row r="2" spans="1:5" x14ac:dyDescent="0.25">
      <c r="A2" s="3"/>
      <c r="B2" s="4"/>
      <c r="C2" s="5" t="s">
        <v>3</v>
      </c>
      <c r="D2" s="5" t="s">
        <v>4</v>
      </c>
      <c r="E2" s="5" t="s">
        <v>5</v>
      </c>
    </row>
    <row r="3" spans="1:5" x14ac:dyDescent="0.25">
      <c r="A3" s="3"/>
      <c r="B3" s="4"/>
      <c r="C3" s="4"/>
      <c r="D3" s="4"/>
      <c r="E3" s="4"/>
    </row>
    <row r="4" spans="1:5" x14ac:dyDescent="0.25">
      <c r="A4" s="3" t="s">
        <v>6</v>
      </c>
      <c r="B4" s="4">
        <v>300000</v>
      </c>
      <c r="C4" s="6">
        <v>0</v>
      </c>
      <c r="D4" s="6">
        <v>0.5</v>
      </c>
      <c r="E4" s="6">
        <v>0.5</v>
      </c>
    </row>
    <row r="5" spans="1:5" x14ac:dyDescent="0.25">
      <c r="A5" s="3" t="s">
        <v>7</v>
      </c>
      <c r="B5" s="4">
        <v>72714.460000000006</v>
      </c>
      <c r="C5" s="6">
        <v>0</v>
      </c>
      <c r="D5" s="6">
        <v>0.5</v>
      </c>
      <c r="E5" s="6">
        <v>0.5</v>
      </c>
    </row>
    <row r="6" spans="1:5" x14ac:dyDescent="0.25">
      <c r="A6" s="3"/>
      <c r="B6" s="4"/>
      <c r="C6" s="4"/>
      <c r="D6" s="4"/>
      <c r="E6" s="4"/>
    </row>
    <row r="7" spans="1:5" x14ac:dyDescent="0.25">
      <c r="A7" s="3" t="s">
        <v>8</v>
      </c>
      <c r="B7" s="4">
        <v>77213.179999999993</v>
      </c>
      <c r="C7" s="6">
        <v>0</v>
      </c>
      <c r="D7" s="6">
        <f>'[1]Robert Boyd'!B3/[1]Assets!B7</f>
        <v>0.37039945770916327</v>
      </c>
      <c r="E7" s="6">
        <f>'[1]Darren Lloyd'!B3/[1]Assets!B7</f>
        <v>0.62960054229083706</v>
      </c>
    </row>
    <row r="8" spans="1:5" x14ac:dyDescent="0.25">
      <c r="A8" s="3"/>
      <c r="B8" s="4"/>
      <c r="C8" s="4"/>
      <c r="D8" s="4"/>
      <c r="E8" s="4"/>
    </row>
    <row r="9" spans="1:5" x14ac:dyDescent="0.25">
      <c r="A9" s="3"/>
      <c r="B9" s="4"/>
      <c r="C9" s="4"/>
      <c r="D9" s="4"/>
      <c r="E9" s="4"/>
    </row>
    <row r="10" spans="1:5" x14ac:dyDescent="0.25">
      <c r="A10" s="1" t="s">
        <v>6</v>
      </c>
      <c r="B10" s="4"/>
      <c r="C10" s="4"/>
      <c r="D10" s="4">
        <f t="shared" ref="D10:D11" si="0">B4*D4</f>
        <v>150000</v>
      </c>
      <c r="E10" s="4">
        <f t="shared" ref="E10:E11" si="1">B4*E4</f>
        <v>150000</v>
      </c>
    </row>
    <row r="11" spans="1:5" x14ac:dyDescent="0.25">
      <c r="A11" s="3" t="s">
        <v>9</v>
      </c>
      <c r="B11" s="4">
        <v>150000</v>
      </c>
      <c r="C11" s="4"/>
      <c r="D11" s="4">
        <f t="shared" si="0"/>
        <v>36357.230000000003</v>
      </c>
      <c r="E11" s="4">
        <f t="shared" si="1"/>
        <v>36357.230000000003</v>
      </c>
    </row>
    <row r="12" spans="1:5" x14ac:dyDescent="0.25">
      <c r="A12" s="3" t="s">
        <v>10</v>
      </c>
      <c r="B12" s="4">
        <v>150000</v>
      </c>
      <c r="C12" s="4"/>
      <c r="D12" s="4">
        <f>B7*D7</f>
        <v>28599.720000000008</v>
      </c>
      <c r="E12" s="4">
        <f>B7*E7</f>
        <v>48613.460000000006</v>
      </c>
    </row>
    <row r="13" spans="1:5" x14ac:dyDescent="0.25">
      <c r="A13" s="3"/>
      <c r="B13" s="4"/>
      <c r="C13" s="4"/>
      <c r="D13" s="4">
        <f t="shared" ref="D13:E13" si="2">SUM(D10:D12)</f>
        <v>214956.95</v>
      </c>
      <c r="E13" s="4">
        <f t="shared" si="2"/>
        <v>234970.69</v>
      </c>
    </row>
    <row r="14" spans="1:5" x14ac:dyDescent="0.25">
      <c r="A14" s="3"/>
      <c r="B14" s="4"/>
      <c r="C14" s="4"/>
      <c r="D14" s="4"/>
      <c r="E14" s="4"/>
    </row>
    <row r="15" spans="1:5" x14ac:dyDescent="0.25">
      <c r="A15" s="3"/>
      <c r="B15" s="4"/>
      <c r="C15" s="4"/>
      <c r="D15" s="4"/>
      <c r="E1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1B7B7-93C6-4F95-94AA-3F2FB25C9C24}">
  <dimension ref="A1:J203"/>
  <sheetViews>
    <sheetView workbookViewId="0">
      <selection activeCell="E16" sqref="A16:E203"/>
    </sheetView>
  </sheetViews>
  <sheetFormatPr defaultColWidth="27.42578125" defaultRowHeight="15" x14ac:dyDescent="0.25"/>
  <cols>
    <col min="1" max="2" width="27.42578125" style="3"/>
    <col min="3" max="3" width="68.5703125" style="3" hidden="1" customWidth="1"/>
    <col min="4" max="16384" width="27.42578125" style="3"/>
  </cols>
  <sheetData>
    <row r="1" spans="1:5" x14ac:dyDescent="0.25">
      <c r="A1" s="7">
        <v>43070</v>
      </c>
      <c r="B1" s="3" t="s">
        <v>12</v>
      </c>
      <c r="C1" s="3" t="s">
        <v>11</v>
      </c>
      <c r="D1" s="3">
        <v>18.260000000000002</v>
      </c>
      <c r="E1" s="3">
        <v>89258.69</v>
      </c>
    </row>
    <row r="2" spans="1:5" x14ac:dyDescent="0.25">
      <c r="A2" s="7">
        <v>42811</v>
      </c>
      <c r="B2" s="3" t="s">
        <v>51</v>
      </c>
      <c r="C2" s="3" t="s">
        <v>52</v>
      </c>
      <c r="D2" s="3">
        <v>67592.009999999995</v>
      </c>
      <c r="E2" s="3">
        <v>67592.009999999995</v>
      </c>
    </row>
    <row r="3" spans="1:5" x14ac:dyDescent="0.25">
      <c r="A3" s="7">
        <v>42824</v>
      </c>
      <c r="B3" s="3" t="s">
        <v>49</v>
      </c>
      <c r="C3" s="3" t="s">
        <v>50</v>
      </c>
      <c r="D3" s="3">
        <v>57850</v>
      </c>
      <c r="E3" s="3">
        <v>125442.01</v>
      </c>
    </row>
    <row r="4" spans="1:5" x14ac:dyDescent="0.25">
      <c r="A4" s="7">
        <v>42826</v>
      </c>
      <c r="B4" s="3" t="s">
        <v>48</v>
      </c>
      <c r="C4" s="3" t="s">
        <v>11</v>
      </c>
      <c r="D4" s="3">
        <v>7.74</v>
      </c>
      <c r="E4" s="3">
        <v>125449.75</v>
      </c>
    </row>
    <row r="5" spans="1:5" x14ac:dyDescent="0.25">
      <c r="A5" s="7">
        <v>42830</v>
      </c>
      <c r="B5" s="3" t="s">
        <v>13</v>
      </c>
      <c r="C5" s="3" t="s">
        <v>47</v>
      </c>
      <c r="D5" s="3">
        <v>19999</v>
      </c>
      <c r="E5" s="3">
        <v>145449.75</v>
      </c>
    </row>
    <row r="6" spans="1:5" x14ac:dyDescent="0.25">
      <c r="A6" s="7">
        <v>42830</v>
      </c>
      <c r="B6" s="3" t="s">
        <v>13</v>
      </c>
      <c r="C6" s="3" t="s">
        <v>47</v>
      </c>
      <c r="D6" s="3">
        <v>1</v>
      </c>
      <c r="E6" s="3">
        <v>125450.75</v>
      </c>
    </row>
    <row r="7" spans="1:5" x14ac:dyDescent="0.25">
      <c r="A7" s="7">
        <v>42836</v>
      </c>
      <c r="B7" s="3" t="s">
        <v>45</v>
      </c>
      <c r="C7" s="3" t="s">
        <v>46</v>
      </c>
      <c r="D7" s="3">
        <v>-76400</v>
      </c>
      <c r="E7" s="3">
        <v>69049.75</v>
      </c>
    </row>
    <row r="8" spans="1:5" x14ac:dyDescent="0.25">
      <c r="A8" s="7">
        <v>42845</v>
      </c>
      <c r="B8" s="3" t="s">
        <v>41</v>
      </c>
      <c r="C8" s="3" t="s">
        <v>42</v>
      </c>
      <c r="D8" s="3">
        <v>-1485</v>
      </c>
      <c r="E8" s="3">
        <v>67193.5</v>
      </c>
    </row>
    <row r="9" spans="1:5" x14ac:dyDescent="0.25">
      <c r="A9" s="7">
        <v>42845</v>
      </c>
      <c r="B9" s="3" t="s">
        <v>43</v>
      </c>
      <c r="C9" s="3" t="s">
        <v>44</v>
      </c>
      <c r="D9" s="3">
        <v>-371.25</v>
      </c>
      <c r="E9" s="3">
        <v>68678.5</v>
      </c>
    </row>
    <row r="10" spans="1:5" x14ac:dyDescent="0.25">
      <c r="A10" s="7">
        <v>42856</v>
      </c>
      <c r="B10" s="3" t="s">
        <v>40</v>
      </c>
      <c r="C10" s="3" t="s">
        <v>11</v>
      </c>
      <c r="D10" s="3">
        <v>18.739999999999998</v>
      </c>
      <c r="E10" s="3">
        <v>67212.240000000005</v>
      </c>
    </row>
    <row r="11" spans="1:5" x14ac:dyDescent="0.25">
      <c r="A11" s="7">
        <v>42863</v>
      </c>
      <c r="B11" s="3" t="s">
        <v>16</v>
      </c>
      <c r="C11" s="3" t="s">
        <v>39</v>
      </c>
      <c r="D11" s="3">
        <v>3125</v>
      </c>
      <c r="E11" s="3">
        <v>70337.240000000005</v>
      </c>
    </row>
    <row r="12" spans="1:5" x14ac:dyDescent="0.25">
      <c r="A12" s="7">
        <v>42877</v>
      </c>
      <c r="B12" s="3" t="s">
        <v>23</v>
      </c>
      <c r="C12" s="3" t="s">
        <v>38</v>
      </c>
      <c r="D12" s="3">
        <v>-500</v>
      </c>
      <c r="E12" s="3">
        <v>69837.240000000005</v>
      </c>
    </row>
    <row r="13" spans="1:5" x14ac:dyDescent="0.25">
      <c r="A13" s="7">
        <v>42887</v>
      </c>
      <c r="B13" s="3" t="s">
        <v>37</v>
      </c>
      <c r="C13" s="3" t="s">
        <v>11</v>
      </c>
      <c r="D13" s="3">
        <v>14.74</v>
      </c>
      <c r="E13" s="3">
        <v>69851.98</v>
      </c>
    </row>
    <row r="14" spans="1:5" x14ac:dyDescent="0.25">
      <c r="A14" s="7">
        <v>42894</v>
      </c>
      <c r="B14" s="3" t="s">
        <v>13</v>
      </c>
      <c r="C14" s="3" t="s">
        <v>36</v>
      </c>
      <c r="D14" s="3">
        <v>1322.48</v>
      </c>
      <c r="E14" s="3">
        <v>71174.460000000006</v>
      </c>
    </row>
    <row r="15" spans="1:5" s="10" customFormat="1" x14ac:dyDescent="0.25">
      <c r="A15" s="9">
        <v>42898</v>
      </c>
      <c r="B15" s="10" t="s">
        <v>13</v>
      </c>
      <c r="C15" s="10" t="s">
        <v>14</v>
      </c>
      <c r="D15" s="10">
        <v>1322.48</v>
      </c>
      <c r="E15" s="10">
        <v>72496.94</v>
      </c>
    </row>
    <row r="16" spans="1:5" x14ac:dyDescent="0.25">
      <c r="A16" s="7">
        <v>42906</v>
      </c>
      <c r="B16" s="3" t="s">
        <v>21</v>
      </c>
      <c r="C16" s="3" t="s">
        <v>22</v>
      </c>
      <c r="D16" s="3">
        <v>3750</v>
      </c>
      <c r="E16" s="3">
        <v>76246.94</v>
      </c>
    </row>
    <row r="17" spans="1:5" x14ac:dyDescent="0.25">
      <c r="A17" s="7">
        <v>42917</v>
      </c>
      <c r="B17" s="3" t="s">
        <v>35</v>
      </c>
      <c r="C17" s="3" t="s">
        <v>11</v>
      </c>
      <c r="D17" s="3">
        <v>15.01</v>
      </c>
      <c r="E17" s="3">
        <v>76261.95</v>
      </c>
    </row>
    <row r="18" spans="1:5" x14ac:dyDescent="0.25">
      <c r="A18" s="7">
        <v>42919</v>
      </c>
      <c r="B18" s="3" t="s">
        <v>33</v>
      </c>
      <c r="C18" s="3" t="s">
        <v>34</v>
      </c>
      <c r="D18" s="3">
        <v>-371.25</v>
      </c>
      <c r="E18" s="3">
        <v>75890.7</v>
      </c>
    </row>
    <row r="19" spans="1:5" x14ac:dyDescent="0.25">
      <c r="A19" s="7">
        <v>42926</v>
      </c>
      <c r="B19" s="3" t="s">
        <v>13</v>
      </c>
      <c r="C19" s="3" t="s">
        <v>14</v>
      </c>
      <c r="D19" s="3">
        <v>1322.48</v>
      </c>
      <c r="E19" s="3">
        <v>77213.179999999993</v>
      </c>
    </row>
    <row r="20" spans="1:5" x14ac:dyDescent="0.25">
      <c r="A20" s="7">
        <v>42931</v>
      </c>
      <c r="B20" s="3" t="s">
        <v>16</v>
      </c>
      <c r="C20" s="3" t="s">
        <v>32</v>
      </c>
      <c r="D20" s="3">
        <v>3125</v>
      </c>
      <c r="E20" s="3">
        <v>80338.179999999993</v>
      </c>
    </row>
    <row r="21" spans="1:5" x14ac:dyDescent="0.25">
      <c r="A21" s="7">
        <v>42940</v>
      </c>
      <c r="B21" s="3" t="s">
        <v>23</v>
      </c>
      <c r="C21" s="3" t="s">
        <v>31</v>
      </c>
      <c r="D21" s="3">
        <v>-500</v>
      </c>
      <c r="E21" s="3">
        <v>79838.179999999993</v>
      </c>
    </row>
    <row r="22" spans="1:5" x14ac:dyDescent="0.25">
      <c r="A22" s="7">
        <v>42948</v>
      </c>
      <c r="B22" s="3" t="s">
        <v>30</v>
      </c>
      <c r="C22" s="3" t="s">
        <v>11</v>
      </c>
      <c r="D22" s="3">
        <v>16.64</v>
      </c>
      <c r="E22" s="3">
        <v>79854.820000000007</v>
      </c>
    </row>
    <row r="23" spans="1:5" x14ac:dyDescent="0.25">
      <c r="A23" s="7">
        <v>42957</v>
      </c>
      <c r="B23" s="3" t="s">
        <v>13</v>
      </c>
      <c r="C23" s="3" t="s">
        <v>14</v>
      </c>
      <c r="D23" s="3">
        <v>1322.48</v>
      </c>
      <c r="E23" s="3">
        <v>81177.3</v>
      </c>
    </row>
    <row r="24" spans="1:5" x14ac:dyDescent="0.25">
      <c r="A24" s="7">
        <v>42964</v>
      </c>
      <c r="B24" s="3" t="s">
        <v>26</v>
      </c>
      <c r="C24" s="3" t="s">
        <v>27</v>
      </c>
      <c r="D24" s="3">
        <v>-352.81</v>
      </c>
      <c r="E24" s="3">
        <v>80324.490000000005</v>
      </c>
    </row>
    <row r="25" spans="1:5" x14ac:dyDescent="0.25">
      <c r="A25" s="7">
        <v>42964</v>
      </c>
      <c r="B25" s="3" t="s">
        <v>28</v>
      </c>
      <c r="C25" s="3" t="s">
        <v>29</v>
      </c>
      <c r="D25" s="3">
        <v>-500</v>
      </c>
      <c r="E25" s="3">
        <v>80677.3</v>
      </c>
    </row>
    <row r="26" spans="1:5" x14ac:dyDescent="0.25">
      <c r="A26" s="7">
        <v>42965</v>
      </c>
      <c r="B26" s="3" t="s">
        <v>25</v>
      </c>
      <c r="D26" s="3">
        <v>-1107</v>
      </c>
      <c r="E26" s="3">
        <v>79217.490000000005</v>
      </c>
    </row>
    <row r="27" spans="1:5" x14ac:dyDescent="0.25">
      <c r="A27" s="7">
        <v>42979</v>
      </c>
      <c r="B27" s="3" t="s">
        <v>24</v>
      </c>
      <c r="C27" s="3" t="s">
        <v>11</v>
      </c>
      <c r="D27" s="3">
        <v>16.96</v>
      </c>
      <c r="E27" s="3">
        <v>79234.45</v>
      </c>
    </row>
    <row r="28" spans="1:5" x14ac:dyDescent="0.25">
      <c r="A28" s="7">
        <v>42989</v>
      </c>
      <c r="B28" s="3" t="s">
        <v>13</v>
      </c>
      <c r="C28" s="3" t="s">
        <v>14</v>
      </c>
      <c r="D28" s="3">
        <v>1322.48</v>
      </c>
      <c r="E28" s="3">
        <v>80556.929999999993</v>
      </c>
    </row>
    <row r="29" spans="1:5" x14ac:dyDescent="0.25">
      <c r="A29" s="7">
        <v>42990</v>
      </c>
      <c r="B29" s="3" t="s">
        <v>23</v>
      </c>
      <c r="C29" s="3" t="s">
        <v>23</v>
      </c>
      <c r="D29" s="3">
        <v>-500</v>
      </c>
      <c r="E29" s="3">
        <v>80056.929999999993</v>
      </c>
    </row>
    <row r="30" spans="1:5" x14ac:dyDescent="0.25">
      <c r="A30" s="7">
        <v>42998</v>
      </c>
      <c r="B30" s="3" t="s">
        <v>21</v>
      </c>
      <c r="C30" s="3" t="s">
        <v>22</v>
      </c>
      <c r="D30" s="3">
        <v>3750</v>
      </c>
      <c r="E30" s="3">
        <v>83806.929999999993</v>
      </c>
    </row>
    <row r="31" spans="1:5" x14ac:dyDescent="0.25">
      <c r="A31" s="7">
        <v>43009</v>
      </c>
      <c r="B31" s="3" t="s">
        <v>20</v>
      </c>
      <c r="C31" s="3" t="s">
        <v>11</v>
      </c>
      <c r="D31" s="3">
        <v>16.68</v>
      </c>
      <c r="E31" s="3">
        <v>83823.61</v>
      </c>
    </row>
    <row r="32" spans="1:5" x14ac:dyDescent="0.25">
      <c r="A32" s="7">
        <v>43010</v>
      </c>
      <c r="B32" s="3" t="s">
        <v>18</v>
      </c>
      <c r="C32" s="3" t="s">
        <v>19</v>
      </c>
      <c r="D32" s="3">
        <v>-371.25</v>
      </c>
      <c r="E32" s="3">
        <v>83452.36</v>
      </c>
    </row>
    <row r="33" spans="1:10" x14ac:dyDescent="0.25">
      <c r="A33" s="7">
        <v>43018</v>
      </c>
      <c r="B33" s="3" t="s">
        <v>13</v>
      </c>
      <c r="C33" s="3" t="s">
        <v>14</v>
      </c>
      <c r="D33" s="3">
        <v>1322.48</v>
      </c>
      <c r="E33" s="3">
        <v>84774.84</v>
      </c>
    </row>
    <row r="34" spans="1:10" x14ac:dyDescent="0.25">
      <c r="A34" s="7">
        <v>43031</v>
      </c>
      <c r="B34" s="3" t="s">
        <v>16</v>
      </c>
      <c r="C34" s="3" t="s">
        <v>17</v>
      </c>
      <c r="D34" s="3">
        <v>3125</v>
      </c>
      <c r="E34" s="3">
        <v>87899.839999999997</v>
      </c>
    </row>
    <row r="35" spans="1:10" x14ac:dyDescent="0.25">
      <c r="A35" s="7">
        <v>43040</v>
      </c>
      <c r="B35" s="3" t="s">
        <v>15</v>
      </c>
      <c r="C35" s="3" t="s">
        <v>11</v>
      </c>
      <c r="D35" s="3">
        <v>18.11</v>
      </c>
      <c r="E35" s="3">
        <v>87917.95</v>
      </c>
    </row>
    <row r="36" spans="1:10" x14ac:dyDescent="0.25">
      <c r="A36" s="7">
        <v>43049</v>
      </c>
      <c r="B36" s="3" t="s">
        <v>13</v>
      </c>
      <c r="C36" s="3" t="s">
        <v>14</v>
      </c>
      <c r="D36" s="3">
        <v>1322.48</v>
      </c>
      <c r="E36" s="3">
        <v>89240.43</v>
      </c>
    </row>
    <row r="37" spans="1:10" x14ac:dyDescent="0.25">
      <c r="A37" s="7">
        <v>43109</v>
      </c>
      <c r="B37" s="3" t="s">
        <v>53</v>
      </c>
      <c r="D37" s="8">
        <v>90979.86</v>
      </c>
      <c r="E37" s="8">
        <v>90979.86</v>
      </c>
      <c r="J37" s="8"/>
    </row>
    <row r="38" spans="1:10" x14ac:dyDescent="0.25">
      <c r="A38" s="7">
        <v>43124</v>
      </c>
      <c r="B38" s="3" t="s">
        <v>54</v>
      </c>
      <c r="D38" s="8">
        <v>3125</v>
      </c>
      <c r="E38" s="8">
        <v>94104.86</v>
      </c>
      <c r="J38" s="8"/>
    </row>
    <row r="39" spans="1:10" x14ac:dyDescent="0.25">
      <c r="A39" s="7">
        <v>43181</v>
      </c>
      <c r="B39" s="3" t="s">
        <v>55</v>
      </c>
      <c r="D39" s="8">
        <v>3750</v>
      </c>
      <c r="E39" s="8">
        <v>97854.86</v>
      </c>
      <c r="J39" s="8"/>
    </row>
    <row r="40" spans="1:10" x14ac:dyDescent="0.25">
      <c r="A40" s="7">
        <v>43196</v>
      </c>
      <c r="B40" s="3" t="s">
        <v>56</v>
      </c>
      <c r="D40" s="3">
        <v>-371.25</v>
      </c>
      <c r="E40" s="8">
        <v>97483.61</v>
      </c>
      <c r="J40" s="8"/>
    </row>
    <row r="41" spans="1:10" x14ac:dyDescent="0.25">
      <c r="A41" s="7">
        <v>43213</v>
      </c>
      <c r="B41" s="3" t="s">
        <v>57</v>
      </c>
      <c r="D41" s="3">
        <v>-350</v>
      </c>
      <c r="E41" s="8">
        <v>97133.61</v>
      </c>
      <c r="J41" s="8"/>
    </row>
    <row r="42" spans="1:10" x14ac:dyDescent="0.25">
      <c r="A42" s="7">
        <v>43236</v>
      </c>
      <c r="B42" s="3" t="s">
        <v>58</v>
      </c>
      <c r="D42" s="3">
        <v>-500</v>
      </c>
      <c r="E42" s="8">
        <v>96633.61</v>
      </c>
      <c r="J42" s="8"/>
    </row>
    <row r="43" spans="1:10" x14ac:dyDescent="0.25">
      <c r="A43" s="7">
        <v>43237</v>
      </c>
      <c r="B43" s="3" t="s">
        <v>59</v>
      </c>
      <c r="D43" s="3">
        <v>-35</v>
      </c>
      <c r="E43" s="8">
        <v>96598.61</v>
      </c>
      <c r="J43" s="8"/>
    </row>
    <row r="44" spans="1:10" x14ac:dyDescent="0.25">
      <c r="A44" s="7">
        <v>43244</v>
      </c>
      <c r="B44" s="3" t="s">
        <v>60</v>
      </c>
      <c r="D44" s="3">
        <v>-195</v>
      </c>
      <c r="E44" s="8">
        <v>96403.61</v>
      </c>
      <c r="J44" s="8"/>
    </row>
    <row r="45" spans="1:10" x14ac:dyDescent="0.25">
      <c r="A45" s="7">
        <v>43263</v>
      </c>
      <c r="B45" s="3" t="s">
        <v>61</v>
      </c>
      <c r="D45" s="3">
        <v>-500</v>
      </c>
      <c r="E45" s="8">
        <v>95903.61</v>
      </c>
      <c r="J45" s="8"/>
    </row>
    <row r="46" spans="1:10" x14ac:dyDescent="0.25">
      <c r="A46" s="7">
        <v>43266</v>
      </c>
      <c r="B46" s="3" t="s">
        <v>62</v>
      </c>
      <c r="D46" s="3">
        <v>-352.81</v>
      </c>
      <c r="E46" s="8">
        <v>95550.8</v>
      </c>
      <c r="J46" s="8"/>
    </row>
    <row r="47" spans="1:10" x14ac:dyDescent="0.25">
      <c r="A47" s="7">
        <v>43273</v>
      </c>
      <c r="B47" s="3" t="s">
        <v>55</v>
      </c>
      <c r="D47" s="8">
        <v>3750</v>
      </c>
      <c r="E47" s="8">
        <v>99300.800000000003</v>
      </c>
      <c r="J47" s="8"/>
    </row>
    <row r="48" spans="1:10" x14ac:dyDescent="0.25">
      <c r="A48" s="7">
        <v>43287</v>
      </c>
      <c r="B48" s="3" t="s">
        <v>63</v>
      </c>
      <c r="D48" s="3">
        <v>-371.25</v>
      </c>
      <c r="E48" s="8">
        <v>98929.55</v>
      </c>
      <c r="J48" s="8"/>
    </row>
    <row r="49" spans="1:10" x14ac:dyDescent="0.25">
      <c r="A49" s="7">
        <v>43306</v>
      </c>
      <c r="B49" s="3" t="s">
        <v>64</v>
      </c>
      <c r="D49" s="8">
        <v>3125</v>
      </c>
      <c r="E49" s="8">
        <v>102054.55</v>
      </c>
      <c r="J49" s="8"/>
    </row>
    <row r="50" spans="1:10" x14ac:dyDescent="0.25">
      <c r="A50" s="7">
        <v>43355</v>
      </c>
      <c r="B50" s="3" t="s">
        <v>65</v>
      </c>
      <c r="D50" s="3">
        <v>-500</v>
      </c>
      <c r="E50" s="8">
        <v>101554.55</v>
      </c>
      <c r="J50" s="8"/>
    </row>
    <row r="51" spans="1:10" x14ac:dyDescent="0.25">
      <c r="A51" s="7">
        <v>43367</v>
      </c>
      <c r="B51" s="3" t="s">
        <v>66</v>
      </c>
      <c r="D51" s="8">
        <v>3750</v>
      </c>
      <c r="E51" s="8">
        <v>105304.55</v>
      </c>
      <c r="J51" s="8"/>
    </row>
    <row r="52" spans="1:10" x14ac:dyDescent="0.25">
      <c r="A52" s="7">
        <v>43375</v>
      </c>
      <c r="B52" s="3" t="s">
        <v>67</v>
      </c>
      <c r="D52" s="3">
        <v>-371.25</v>
      </c>
      <c r="E52" s="8">
        <v>104933.3</v>
      </c>
      <c r="J52" s="8"/>
    </row>
    <row r="53" spans="1:10" x14ac:dyDescent="0.25">
      <c r="A53" s="7">
        <v>43377</v>
      </c>
      <c r="B53" s="3" t="s">
        <v>68</v>
      </c>
      <c r="D53" s="3">
        <v>-352.81</v>
      </c>
      <c r="E53" s="8">
        <v>104580.49</v>
      </c>
      <c r="J53" s="8"/>
    </row>
    <row r="54" spans="1:10" x14ac:dyDescent="0.25">
      <c r="A54" s="7">
        <v>43389</v>
      </c>
      <c r="B54" s="3" t="s">
        <v>69</v>
      </c>
      <c r="D54" s="3">
        <v>-40</v>
      </c>
      <c r="E54" s="8">
        <v>104540.49</v>
      </c>
      <c r="J54" s="8"/>
    </row>
    <row r="55" spans="1:10" x14ac:dyDescent="0.25">
      <c r="A55" s="7">
        <v>43399</v>
      </c>
      <c r="B55" s="3" t="s">
        <v>70</v>
      </c>
      <c r="D55" s="8">
        <v>3125</v>
      </c>
      <c r="E55" s="8">
        <v>107665.49</v>
      </c>
      <c r="J55" s="8"/>
    </row>
    <row r="56" spans="1:10" x14ac:dyDescent="0.25">
      <c r="A56" s="7">
        <v>43413</v>
      </c>
      <c r="B56" s="3" t="s">
        <v>71</v>
      </c>
      <c r="D56" s="8">
        <v>-1483.47</v>
      </c>
      <c r="E56" s="8">
        <v>106182.02</v>
      </c>
      <c r="J56" s="8"/>
    </row>
    <row r="57" spans="1:10" x14ac:dyDescent="0.25">
      <c r="A57" s="7">
        <v>43446</v>
      </c>
      <c r="B57" s="3" t="s">
        <v>72</v>
      </c>
      <c r="D57" s="3">
        <v>-500</v>
      </c>
      <c r="E57" s="8">
        <v>105682.02</v>
      </c>
      <c r="J57" s="8"/>
    </row>
    <row r="58" spans="1:10" x14ac:dyDescent="0.25">
      <c r="A58" s="7">
        <v>43455</v>
      </c>
      <c r="B58" s="3" t="s">
        <v>55</v>
      </c>
      <c r="D58" s="8">
        <v>3750</v>
      </c>
      <c r="E58" s="8">
        <v>109432.02</v>
      </c>
      <c r="J58" s="8"/>
    </row>
    <row r="59" spans="1:10" x14ac:dyDescent="0.25">
      <c r="A59" s="7">
        <v>43455</v>
      </c>
      <c r="B59" s="3" t="s">
        <v>73</v>
      </c>
      <c r="D59" s="3">
        <v>-371.25</v>
      </c>
      <c r="E59" s="8">
        <v>109060.77</v>
      </c>
      <c r="J59" s="8"/>
    </row>
    <row r="60" spans="1:10" x14ac:dyDescent="0.25">
      <c r="A60" s="7">
        <v>43503</v>
      </c>
      <c r="B60" s="3" t="s">
        <v>74</v>
      </c>
      <c r="D60" s="8">
        <v>-1850</v>
      </c>
      <c r="E60" s="8">
        <v>107210.77</v>
      </c>
      <c r="J60" s="8"/>
    </row>
    <row r="61" spans="1:10" x14ac:dyDescent="0.25">
      <c r="A61" s="7">
        <v>43504</v>
      </c>
      <c r="B61" s="3" t="s">
        <v>75</v>
      </c>
      <c r="D61" s="8">
        <v>3125</v>
      </c>
      <c r="E61" s="8">
        <v>110335.77</v>
      </c>
      <c r="J61" s="8"/>
    </row>
    <row r="62" spans="1:10" x14ac:dyDescent="0.25">
      <c r="A62" s="7">
        <v>43536</v>
      </c>
      <c r="B62" s="3" t="s">
        <v>76</v>
      </c>
      <c r="D62" s="3">
        <v>-500</v>
      </c>
      <c r="E62" s="8">
        <v>109835.77</v>
      </c>
      <c r="J62" s="8"/>
    </row>
    <row r="63" spans="1:10" x14ac:dyDescent="0.25">
      <c r="A63" s="7">
        <v>43539</v>
      </c>
      <c r="B63" s="3" t="s">
        <v>77</v>
      </c>
      <c r="D63" s="3">
        <v>900.1</v>
      </c>
      <c r="E63" s="8">
        <v>110735.87</v>
      </c>
      <c r="J63" s="8"/>
    </row>
    <row r="64" spans="1:10" x14ac:dyDescent="0.25">
      <c r="A64" s="7">
        <v>43545</v>
      </c>
      <c r="B64" s="3" t="s">
        <v>55</v>
      </c>
      <c r="D64" s="8">
        <v>3750</v>
      </c>
      <c r="E64" s="8">
        <v>114485.87</v>
      </c>
      <c r="J64" s="8"/>
    </row>
    <row r="65" spans="1:10" x14ac:dyDescent="0.25">
      <c r="A65" s="7">
        <v>43553</v>
      </c>
      <c r="B65" s="3" t="s">
        <v>73</v>
      </c>
      <c r="D65" s="3">
        <v>-371.25</v>
      </c>
      <c r="E65" s="8">
        <v>114114.62</v>
      </c>
      <c r="J65" s="8"/>
    </row>
    <row r="66" spans="1:10" x14ac:dyDescent="0.25">
      <c r="A66" s="7">
        <v>43560</v>
      </c>
      <c r="B66" s="3" t="s">
        <v>78</v>
      </c>
      <c r="D66" s="3">
        <v>424.43</v>
      </c>
      <c r="E66" s="8">
        <v>114539.05</v>
      </c>
      <c r="J66" s="8"/>
    </row>
    <row r="67" spans="1:10" x14ac:dyDescent="0.25">
      <c r="A67" s="7">
        <v>43566</v>
      </c>
      <c r="B67" s="3" t="s">
        <v>79</v>
      </c>
      <c r="D67" s="3">
        <v>-180</v>
      </c>
      <c r="E67" s="8">
        <v>114359.05</v>
      </c>
      <c r="J67" s="8"/>
    </row>
    <row r="68" spans="1:10" x14ac:dyDescent="0.25">
      <c r="A68" s="7">
        <v>43628</v>
      </c>
      <c r="B68" s="3" t="s">
        <v>76</v>
      </c>
      <c r="D68" s="3">
        <v>-500</v>
      </c>
      <c r="E68" s="8">
        <v>113859.05</v>
      </c>
      <c r="J68" s="8"/>
    </row>
    <row r="69" spans="1:10" x14ac:dyDescent="0.25">
      <c r="A69" s="7">
        <v>43637</v>
      </c>
      <c r="B69" s="3" t="s">
        <v>55</v>
      </c>
      <c r="D69" s="8">
        <v>3750</v>
      </c>
      <c r="E69" s="8">
        <v>117609.05</v>
      </c>
      <c r="J69" s="8"/>
    </row>
    <row r="70" spans="1:10" x14ac:dyDescent="0.25">
      <c r="A70" s="7">
        <v>43642</v>
      </c>
      <c r="B70" s="3" t="s">
        <v>80</v>
      </c>
      <c r="D70" s="8">
        <v>1325</v>
      </c>
      <c r="E70" s="8">
        <v>118934.05</v>
      </c>
      <c r="J70" s="8"/>
    </row>
    <row r="71" spans="1:10" x14ac:dyDescent="0.25">
      <c r="A71" s="7">
        <v>43644</v>
      </c>
      <c r="B71" s="3" t="s">
        <v>81</v>
      </c>
      <c r="D71" s="3">
        <v>-371.25</v>
      </c>
      <c r="E71" s="8">
        <v>118562.8</v>
      </c>
      <c r="J71" s="8"/>
    </row>
    <row r="72" spans="1:10" x14ac:dyDescent="0.25">
      <c r="A72" s="7">
        <v>43651</v>
      </c>
      <c r="B72" s="3" t="s">
        <v>80</v>
      </c>
      <c r="D72" s="8">
        <v>-1325</v>
      </c>
      <c r="E72" s="8">
        <v>117237.8</v>
      </c>
      <c r="J72" s="8"/>
    </row>
    <row r="73" spans="1:10" x14ac:dyDescent="0.25">
      <c r="A73" s="7">
        <v>43651</v>
      </c>
      <c r="B73" s="3" t="s">
        <v>82</v>
      </c>
      <c r="D73" s="8">
        <v>3125</v>
      </c>
      <c r="E73" s="8">
        <v>120362.8</v>
      </c>
      <c r="J73" s="8"/>
    </row>
    <row r="74" spans="1:10" x14ac:dyDescent="0.25">
      <c r="A74" s="7">
        <v>43720</v>
      </c>
      <c r="B74" s="3" t="s">
        <v>76</v>
      </c>
      <c r="D74" s="3">
        <v>-500</v>
      </c>
      <c r="E74" s="8">
        <v>119862.8</v>
      </c>
      <c r="J74" s="8"/>
    </row>
    <row r="75" spans="1:10" x14ac:dyDescent="0.25">
      <c r="A75" s="7">
        <v>43721</v>
      </c>
      <c r="B75" s="3" t="s">
        <v>83</v>
      </c>
      <c r="D75" s="3">
        <v>-40</v>
      </c>
      <c r="E75" s="8">
        <v>119822.8</v>
      </c>
      <c r="J75" s="8"/>
    </row>
    <row r="76" spans="1:10" x14ac:dyDescent="0.25">
      <c r="A76" s="7">
        <v>43724</v>
      </c>
      <c r="B76" s="3" t="s">
        <v>84</v>
      </c>
      <c r="D76" s="3">
        <v>-352.81</v>
      </c>
      <c r="E76" s="8">
        <v>119469.99</v>
      </c>
      <c r="J76" s="8"/>
    </row>
    <row r="77" spans="1:10" x14ac:dyDescent="0.25">
      <c r="A77" s="7">
        <v>43728</v>
      </c>
      <c r="B77" s="3" t="s">
        <v>85</v>
      </c>
      <c r="D77" s="8">
        <v>3125</v>
      </c>
      <c r="E77" s="8">
        <v>122594.99</v>
      </c>
      <c r="J77" s="8"/>
    </row>
    <row r="78" spans="1:10" x14ac:dyDescent="0.25">
      <c r="A78" s="7">
        <v>43731</v>
      </c>
      <c r="B78" s="3" t="s">
        <v>66</v>
      </c>
      <c r="D78" s="8">
        <v>3750</v>
      </c>
      <c r="E78" s="8">
        <v>126344.99</v>
      </c>
      <c r="J78" s="8"/>
    </row>
    <row r="79" spans="1:10" x14ac:dyDescent="0.25">
      <c r="A79" s="7">
        <v>43735</v>
      </c>
      <c r="B79" s="3" t="s">
        <v>86</v>
      </c>
      <c r="D79" s="3">
        <v>-371.25</v>
      </c>
      <c r="E79" s="8">
        <v>125973.74</v>
      </c>
      <c r="J79" s="8"/>
    </row>
    <row r="80" spans="1:10" x14ac:dyDescent="0.25">
      <c r="A80" s="7">
        <v>43761</v>
      </c>
      <c r="B80" s="3" t="s">
        <v>87</v>
      </c>
      <c r="D80" s="8">
        <v>-1540.31</v>
      </c>
      <c r="E80" s="8">
        <v>124433.43</v>
      </c>
      <c r="J80" s="8"/>
    </row>
    <row r="81" spans="1:10" x14ac:dyDescent="0.25">
      <c r="A81" s="7">
        <v>43811</v>
      </c>
      <c r="B81" s="3" t="s">
        <v>76</v>
      </c>
      <c r="D81" s="3">
        <v>-500</v>
      </c>
      <c r="E81" s="8">
        <v>123933.43</v>
      </c>
      <c r="J81" s="8"/>
    </row>
    <row r="82" spans="1:10" x14ac:dyDescent="0.25">
      <c r="A82" s="7">
        <v>43819</v>
      </c>
      <c r="B82" s="3" t="s">
        <v>55</v>
      </c>
      <c r="D82" s="8">
        <v>3750</v>
      </c>
      <c r="E82" s="8">
        <v>127683.43</v>
      </c>
      <c r="J82" s="8"/>
    </row>
    <row r="83" spans="1:10" x14ac:dyDescent="0.25">
      <c r="A83" s="7">
        <v>43819</v>
      </c>
      <c r="B83" s="3" t="s">
        <v>88</v>
      </c>
      <c r="D83" s="3">
        <v>-371.25</v>
      </c>
      <c r="E83" s="8">
        <v>127312.18</v>
      </c>
      <c r="J83" s="8"/>
    </row>
    <row r="84" spans="1:10" x14ac:dyDescent="0.25">
      <c r="A84" s="7">
        <v>43868</v>
      </c>
      <c r="B84" s="3" t="s">
        <v>89</v>
      </c>
      <c r="D84" s="8">
        <v>3125</v>
      </c>
      <c r="E84" s="8">
        <v>130437.18</v>
      </c>
      <c r="J84" s="8"/>
    </row>
    <row r="85" spans="1:10" x14ac:dyDescent="0.25">
      <c r="A85" s="7">
        <v>43902</v>
      </c>
      <c r="B85" s="3" t="s">
        <v>76</v>
      </c>
      <c r="D85" s="3">
        <v>-500</v>
      </c>
      <c r="E85" s="8">
        <v>129937.18</v>
      </c>
      <c r="J85" s="8"/>
    </row>
    <row r="86" spans="1:10" x14ac:dyDescent="0.25">
      <c r="A86" s="7">
        <v>43910</v>
      </c>
      <c r="B86" s="3" t="s">
        <v>55</v>
      </c>
      <c r="D86" s="8">
        <v>3750</v>
      </c>
      <c r="E86" s="8">
        <v>133687.18</v>
      </c>
      <c r="J86" s="8"/>
    </row>
    <row r="87" spans="1:10" x14ac:dyDescent="0.25">
      <c r="A87" s="7">
        <v>43920</v>
      </c>
      <c r="B87" s="3" t="s">
        <v>90</v>
      </c>
      <c r="D87" s="3">
        <v>-371.25</v>
      </c>
      <c r="E87" s="8">
        <v>133315.93</v>
      </c>
      <c r="J87" s="8"/>
    </row>
    <row r="88" spans="1:10" x14ac:dyDescent="0.25">
      <c r="A88" s="7">
        <v>43952</v>
      </c>
      <c r="B88" s="3" t="s">
        <v>89</v>
      </c>
      <c r="D88" s="8">
        <v>3125</v>
      </c>
      <c r="E88" s="8">
        <v>136440.93</v>
      </c>
      <c r="J88" s="8"/>
    </row>
    <row r="89" spans="1:10" x14ac:dyDescent="0.25">
      <c r="A89" s="7">
        <v>43994</v>
      </c>
      <c r="B89" s="3" t="s">
        <v>91</v>
      </c>
      <c r="D89" s="3">
        <v>-500</v>
      </c>
      <c r="E89" s="8">
        <v>135940.93</v>
      </c>
      <c r="J89" s="8"/>
    </row>
    <row r="90" spans="1:10" x14ac:dyDescent="0.25">
      <c r="A90" s="7">
        <v>44004</v>
      </c>
      <c r="B90" s="3" t="s">
        <v>55</v>
      </c>
      <c r="D90" s="8">
        <v>3750</v>
      </c>
      <c r="E90" s="8">
        <v>139690.93</v>
      </c>
      <c r="J90" s="8"/>
    </row>
    <row r="91" spans="1:10" x14ac:dyDescent="0.25">
      <c r="A91" s="7">
        <v>44012</v>
      </c>
      <c r="B91" s="3" t="s">
        <v>92</v>
      </c>
      <c r="D91" s="3">
        <v>-371.25</v>
      </c>
      <c r="E91" s="8">
        <v>139319.67999999999</v>
      </c>
      <c r="J91" s="8"/>
    </row>
    <row r="92" spans="1:10" x14ac:dyDescent="0.25">
      <c r="A92" s="7">
        <v>44081</v>
      </c>
      <c r="B92" s="3" t="s">
        <v>89</v>
      </c>
      <c r="D92" s="8">
        <v>3125</v>
      </c>
      <c r="E92" s="8">
        <v>142444.68</v>
      </c>
      <c r="J92" s="8"/>
    </row>
    <row r="93" spans="1:10" x14ac:dyDescent="0.25">
      <c r="A93" s="7">
        <v>44088</v>
      </c>
      <c r="B93" s="3" t="s">
        <v>93</v>
      </c>
      <c r="D93" s="3">
        <v>-40</v>
      </c>
      <c r="E93" s="8">
        <v>142404.68</v>
      </c>
      <c r="J93" s="8"/>
    </row>
    <row r="94" spans="1:10" x14ac:dyDescent="0.25">
      <c r="A94" s="7">
        <v>44089</v>
      </c>
      <c r="B94" s="3" t="s">
        <v>94</v>
      </c>
      <c r="D94" s="3">
        <v>-500</v>
      </c>
      <c r="E94" s="8">
        <v>141904.68</v>
      </c>
      <c r="J94" s="8"/>
    </row>
    <row r="95" spans="1:10" x14ac:dyDescent="0.25">
      <c r="A95" s="7">
        <v>44095</v>
      </c>
      <c r="B95" s="3" t="s">
        <v>55</v>
      </c>
      <c r="D95" s="8">
        <v>3750</v>
      </c>
      <c r="E95" s="8">
        <v>145654.68</v>
      </c>
      <c r="J95" s="8"/>
    </row>
    <row r="96" spans="1:10" x14ac:dyDescent="0.25">
      <c r="A96" s="7">
        <v>44104</v>
      </c>
      <c r="B96" s="3" t="s">
        <v>95</v>
      </c>
      <c r="D96" s="8">
        <v>-1612.31</v>
      </c>
      <c r="E96" s="8">
        <v>144042.37</v>
      </c>
      <c r="J96" s="8"/>
    </row>
    <row r="97" spans="1:10" x14ac:dyDescent="0.25">
      <c r="A97" s="7">
        <v>44105</v>
      </c>
      <c r="B97" s="3" t="s">
        <v>96</v>
      </c>
      <c r="D97" s="3">
        <v>-371.25</v>
      </c>
      <c r="E97" s="8">
        <v>143671.12</v>
      </c>
      <c r="J97" s="8"/>
    </row>
    <row r="98" spans="1:10" x14ac:dyDescent="0.25">
      <c r="A98" s="7">
        <v>44125</v>
      </c>
      <c r="B98" s="3" t="s">
        <v>97</v>
      </c>
      <c r="D98" s="3">
        <v>979.41</v>
      </c>
      <c r="E98" s="8">
        <v>144650.53</v>
      </c>
      <c r="J98" s="8"/>
    </row>
    <row r="99" spans="1:10" x14ac:dyDescent="0.25">
      <c r="A99" s="7">
        <v>44148</v>
      </c>
      <c r="B99" s="3" t="s">
        <v>98</v>
      </c>
      <c r="D99" s="8">
        <v>3125</v>
      </c>
      <c r="E99" s="8">
        <v>147775.53</v>
      </c>
      <c r="J99" s="8"/>
    </row>
    <row r="100" spans="1:10" x14ac:dyDescent="0.25">
      <c r="A100" s="7">
        <v>44180</v>
      </c>
      <c r="B100" s="3" t="s">
        <v>94</v>
      </c>
      <c r="D100" s="3">
        <v>-500</v>
      </c>
      <c r="E100" s="8">
        <v>147275.53</v>
      </c>
      <c r="J100" s="8"/>
    </row>
    <row r="101" spans="1:10" x14ac:dyDescent="0.25">
      <c r="A101" s="7">
        <v>44186</v>
      </c>
      <c r="B101" s="3" t="s">
        <v>55</v>
      </c>
      <c r="D101" s="8">
        <v>3750</v>
      </c>
      <c r="E101" s="8">
        <v>151025.53</v>
      </c>
      <c r="J101" s="8"/>
    </row>
    <row r="102" spans="1:10" x14ac:dyDescent="0.25">
      <c r="A102" s="7">
        <v>44189</v>
      </c>
      <c r="B102" s="3" t="s">
        <v>99</v>
      </c>
      <c r="D102" s="3">
        <v>-371.25</v>
      </c>
      <c r="E102" s="8">
        <v>150654.28</v>
      </c>
      <c r="J102" s="8"/>
    </row>
    <row r="103" spans="1:10" x14ac:dyDescent="0.25">
      <c r="A103" s="7">
        <v>44214</v>
      </c>
      <c r="B103" s="3" t="s">
        <v>89</v>
      </c>
      <c r="D103" s="8">
        <v>3125</v>
      </c>
      <c r="E103" s="8">
        <v>153779.28</v>
      </c>
      <c r="J103" s="8"/>
    </row>
    <row r="104" spans="1:10" x14ac:dyDescent="0.25">
      <c r="A104" s="7">
        <v>44270</v>
      </c>
      <c r="B104" s="3" t="s">
        <v>94</v>
      </c>
      <c r="D104" s="3">
        <v>-500</v>
      </c>
      <c r="E104" s="8">
        <v>153279.28</v>
      </c>
      <c r="J104" s="8"/>
    </row>
    <row r="105" spans="1:10" x14ac:dyDescent="0.25">
      <c r="A105" s="7">
        <v>44277</v>
      </c>
      <c r="B105" s="3" t="s">
        <v>100</v>
      </c>
      <c r="D105" s="8">
        <v>3750</v>
      </c>
      <c r="E105" s="8">
        <v>157029.28</v>
      </c>
      <c r="J105" s="8"/>
    </row>
    <row r="106" spans="1:10" x14ac:dyDescent="0.25">
      <c r="A106" s="7">
        <v>44281</v>
      </c>
      <c r="B106" s="3" t="s">
        <v>101</v>
      </c>
      <c r="D106" s="8">
        <v>3125</v>
      </c>
      <c r="E106" s="8">
        <v>160154.28</v>
      </c>
      <c r="J106" s="8"/>
    </row>
    <row r="107" spans="1:10" x14ac:dyDescent="0.25">
      <c r="A107" s="7">
        <v>44286</v>
      </c>
      <c r="B107" s="3" t="s">
        <v>102</v>
      </c>
      <c r="D107" s="3">
        <v>1</v>
      </c>
      <c r="E107" s="8">
        <v>159784.03</v>
      </c>
      <c r="J107" s="8"/>
    </row>
    <row r="108" spans="1:10" x14ac:dyDescent="0.25">
      <c r="A108" s="7">
        <v>44287</v>
      </c>
      <c r="B108" s="3" t="s">
        <v>99</v>
      </c>
      <c r="D108" s="3">
        <v>-371.25</v>
      </c>
      <c r="E108" s="8">
        <v>159783.03</v>
      </c>
      <c r="J108" s="8"/>
    </row>
    <row r="109" spans="1:10" x14ac:dyDescent="0.25">
      <c r="A109" s="7">
        <v>44287</v>
      </c>
      <c r="B109" s="3" t="s">
        <v>102</v>
      </c>
      <c r="D109" s="8">
        <v>20000</v>
      </c>
      <c r="E109" s="8">
        <v>179784.03</v>
      </c>
      <c r="J109" s="8"/>
    </row>
    <row r="110" spans="1:10" x14ac:dyDescent="0.25">
      <c r="A110" s="7">
        <v>44287</v>
      </c>
      <c r="B110" s="3" t="s">
        <v>102</v>
      </c>
      <c r="D110" s="8">
        <v>8573</v>
      </c>
      <c r="E110" s="8">
        <v>188357.03</v>
      </c>
      <c r="J110" s="8"/>
    </row>
    <row r="111" spans="1:10" x14ac:dyDescent="0.25">
      <c r="A111" s="7">
        <v>44362</v>
      </c>
      <c r="B111" s="3" t="s">
        <v>94</v>
      </c>
      <c r="D111" s="3">
        <v>-500</v>
      </c>
      <c r="E111" s="8">
        <v>187857.03</v>
      </c>
      <c r="J111" s="8"/>
    </row>
    <row r="112" spans="1:10" x14ac:dyDescent="0.25">
      <c r="A112" s="7">
        <v>44368</v>
      </c>
      <c r="B112" s="3" t="s">
        <v>100</v>
      </c>
      <c r="D112" s="8">
        <v>3750</v>
      </c>
      <c r="E112" s="8">
        <v>191607.03</v>
      </c>
      <c r="J112" s="8"/>
    </row>
    <row r="113" spans="1:10" x14ac:dyDescent="0.25">
      <c r="A113" s="7">
        <v>44378</v>
      </c>
      <c r="B113" s="3" t="s">
        <v>103</v>
      </c>
      <c r="D113" s="3">
        <v>-371.25</v>
      </c>
      <c r="E113" s="8">
        <v>191235.78</v>
      </c>
      <c r="J113" s="8"/>
    </row>
    <row r="114" spans="1:10" x14ac:dyDescent="0.25">
      <c r="A114" s="7">
        <v>44398</v>
      </c>
      <c r="B114" s="3" t="s">
        <v>104</v>
      </c>
      <c r="D114" s="8">
        <v>3125</v>
      </c>
      <c r="E114" s="8">
        <v>194360.78</v>
      </c>
      <c r="J114" s="8"/>
    </row>
    <row r="115" spans="1:10" x14ac:dyDescent="0.25">
      <c r="A115" s="7">
        <v>44453</v>
      </c>
      <c r="B115" s="3" t="s">
        <v>94</v>
      </c>
      <c r="D115" s="3">
        <v>-500</v>
      </c>
      <c r="E115" s="8">
        <v>193860.78</v>
      </c>
      <c r="J115" s="8"/>
    </row>
    <row r="116" spans="1:10" x14ac:dyDescent="0.25">
      <c r="A116" s="7">
        <v>44456</v>
      </c>
      <c r="B116" s="3" t="s">
        <v>105</v>
      </c>
      <c r="D116" s="3">
        <v>-40</v>
      </c>
      <c r="E116" s="8">
        <v>193820.78</v>
      </c>
      <c r="J116" s="8"/>
    </row>
    <row r="117" spans="1:10" x14ac:dyDescent="0.25">
      <c r="A117" s="7">
        <v>44459</v>
      </c>
      <c r="B117" s="3" t="s">
        <v>106</v>
      </c>
      <c r="D117" s="8">
        <v>3750</v>
      </c>
      <c r="E117" s="8">
        <v>197570.78</v>
      </c>
      <c r="J117" s="8"/>
    </row>
    <row r="118" spans="1:10" x14ac:dyDescent="0.25">
      <c r="A118" s="7">
        <v>44469</v>
      </c>
      <c r="B118" s="3" t="s">
        <v>107</v>
      </c>
      <c r="D118" s="3">
        <v>-371.25</v>
      </c>
      <c r="E118" s="8">
        <v>197199.53</v>
      </c>
      <c r="J118" s="8"/>
    </row>
    <row r="119" spans="1:10" x14ac:dyDescent="0.25">
      <c r="A119" s="7">
        <v>44510</v>
      </c>
      <c r="B119" s="3" t="s">
        <v>108</v>
      </c>
      <c r="D119" s="8">
        <v>-1732.26</v>
      </c>
      <c r="E119" s="8">
        <v>195467.27</v>
      </c>
      <c r="J119" s="8"/>
    </row>
    <row r="120" spans="1:10" x14ac:dyDescent="0.25">
      <c r="A120" s="7">
        <v>44544</v>
      </c>
      <c r="B120" s="3" t="s">
        <v>94</v>
      </c>
      <c r="D120" s="3">
        <v>-500</v>
      </c>
      <c r="E120" s="8">
        <v>194967.27</v>
      </c>
      <c r="J120" s="8"/>
    </row>
    <row r="121" spans="1:10" x14ac:dyDescent="0.25">
      <c r="A121" s="7">
        <v>44544</v>
      </c>
      <c r="B121" s="3" t="s">
        <v>109</v>
      </c>
      <c r="D121" s="8">
        <v>3125</v>
      </c>
      <c r="E121" s="8">
        <v>198092.27</v>
      </c>
      <c r="J121" s="8"/>
    </row>
    <row r="122" spans="1:10" x14ac:dyDescent="0.25">
      <c r="A122" s="7">
        <v>44550</v>
      </c>
      <c r="B122" s="3" t="s">
        <v>106</v>
      </c>
      <c r="D122" s="8">
        <v>3750</v>
      </c>
      <c r="E122" s="8">
        <v>201842.27</v>
      </c>
      <c r="J122" s="8"/>
    </row>
    <row r="123" spans="1:10" x14ac:dyDescent="0.25">
      <c r="A123" s="7">
        <v>44553</v>
      </c>
      <c r="B123" s="3" t="s">
        <v>110</v>
      </c>
      <c r="D123" s="3">
        <v>-371.25</v>
      </c>
      <c r="E123" s="8">
        <v>201471.02</v>
      </c>
      <c r="J123" s="8"/>
    </row>
    <row r="124" spans="1:10" x14ac:dyDescent="0.25">
      <c r="A124" s="7">
        <v>44579</v>
      </c>
      <c r="B124" s="3" t="s">
        <v>111</v>
      </c>
      <c r="D124" s="3">
        <v>-960</v>
      </c>
      <c r="E124" s="8">
        <v>200511.02</v>
      </c>
      <c r="J124" s="8"/>
    </row>
    <row r="125" spans="1:10" x14ac:dyDescent="0.25">
      <c r="A125" s="7">
        <v>44635</v>
      </c>
      <c r="B125" s="3" t="s">
        <v>94</v>
      </c>
      <c r="D125" s="3">
        <v>-500</v>
      </c>
      <c r="E125" s="8">
        <v>200011.02</v>
      </c>
      <c r="J125" s="8"/>
    </row>
    <row r="126" spans="1:10" x14ac:dyDescent="0.25">
      <c r="A126" s="7">
        <v>44652</v>
      </c>
      <c r="B126" s="3" t="s">
        <v>110</v>
      </c>
      <c r="D126" s="3">
        <v>-371.25</v>
      </c>
      <c r="E126" s="8">
        <v>199639.77</v>
      </c>
      <c r="J126" s="8"/>
    </row>
    <row r="127" spans="1:10" x14ac:dyDescent="0.25">
      <c r="A127" s="7">
        <v>44664</v>
      </c>
      <c r="B127" s="3" t="s">
        <v>109</v>
      </c>
      <c r="D127" s="8">
        <v>3125</v>
      </c>
      <c r="E127" s="8">
        <v>202764.77</v>
      </c>
      <c r="J127" s="8"/>
    </row>
    <row r="128" spans="1:10" x14ac:dyDescent="0.25">
      <c r="A128" s="7">
        <v>44685</v>
      </c>
      <c r="B128" s="3" t="s">
        <v>112</v>
      </c>
      <c r="D128" s="8">
        <v>10000</v>
      </c>
      <c r="E128" s="8">
        <v>212764.77</v>
      </c>
      <c r="J128" s="8"/>
    </row>
    <row r="129" spans="1:10" x14ac:dyDescent="0.25">
      <c r="A129" s="7">
        <v>44693</v>
      </c>
      <c r="B129" s="3" t="s">
        <v>113</v>
      </c>
      <c r="D129" s="8">
        <v>-212764.77</v>
      </c>
      <c r="E129" s="3">
        <v>0</v>
      </c>
    </row>
    <row r="130" spans="1:10" x14ac:dyDescent="0.25">
      <c r="A130" s="7">
        <v>44693</v>
      </c>
      <c r="B130" s="3" t="s">
        <v>165</v>
      </c>
      <c r="C130" s="3" t="s">
        <v>176</v>
      </c>
      <c r="D130" s="3">
        <v>212764.77</v>
      </c>
      <c r="E130" s="3">
        <v>212764.77</v>
      </c>
    </row>
    <row r="131" spans="1:10" x14ac:dyDescent="0.25">
      <c r="A131" s="7">
        <v>44705</v>
      </c>
      <c r="B131" s="3" t="s">
        <v>175</v>
      </c>
      <c r="C131" s="3" t="s">
        <v>138</v>
      </c>
      <c r="D131" s="3">
        <v>-75.14</v>
      </c>
      <c r="E131" s="3">
        <v>212689.63</v>
      </c>
    </row>
    <row r="132" spans="1:10" x14ac:dyDescent="0.25">
      <c r="A132" s="7">
        <v>44713</v>
      </c>
      <c r="B132" s="3" t="s">
        <v>174</v>
      </c>
      <c r="C132" s="3" t="s">
        <v>11</v>
      </c>
      <c r="D132" s="3">
        <v>11.66</v>
      </c>
      <c r="E132" s="3">
        <v>212701.29</v>
      </c>
    </row>
    <row r="133" spans="1:10" x14ac:dyDescent="0.25">
      <c r="A133" s="7">
        <v>44733</v>
      </c>
      <c r="B133" s="3" t="s">
        <v>172</v>
      </c>
      <c r="C133" s="3" t="s">
        <v>173</v>
      </c>
      <c r="D133" s="3">
        <v>-500</v>
      </c>
      <c r="E133" s="3">
        <v>212201.29</v>
      </c>
    </row>
    <row r="134" spans="1:10" x14ac:dyDescent="0.25">
      <c r="A134" s="7">
        <v>44740</v>
      </c>
      <c r="B134" s="3" t="s">
        <v>137</v>
      </c>
      <c r="C134" s="3" t="s">
        <v>171</v>
      </c>
      <c r="D134" s="3">
        <v>-83.28</v>
      </c>
      <c r="E134" s="3">
        <v>212118.01</v>
      </c>
    </row>
    <row r="135" spans="1:10" x14ac:dyDescent="0.25">
      <c r="A135" s="7">
        <v>44742</v>
      </c>
      <c r="B135" s="3" t="s">
        <v>122</v>
      </c>
      <c r="C135" s="3" t="s">
        <v>170</v>
      </c>
      <c r="D135" s="3">
        <v>-400.95</v>
      </c>
      <c r="E135" s="3">
        <v>211717.06</v>
      </c>
    </row>
    <row r="136" spans="1:10" x14ac:dyDescent="0.25">
      <c r="A136" s="7">
        <v>44743</v>
      </c>
      <c r="B136" s="3" t="s">
        <v>169</v>
      </c>
      <c r="C136" s="3" t="s">
        <v>11</v>
      </c>
      <c r="D136" s="3">
        <v>26.19</v>
      </c>
      <c r="E136" s="3">
        <v>211743.25</v>
      </c>
    </row>
    <row r="137" spans="1:10" x14ac:dyDescent="0.25">
      <c r="A137" s="7">
        <v>44748</v>
      </c>
      <c r="B137" s="3" t="s">
        <v>165</v>
      </c>
      <c r="C137" s="3" t="s">
        <v>168</v>
      </c>
      <c r="D137" s="3">
        <v>3125</v>
      </c>
      <c r="E137" s="3">
        <v>214868.25</v>
      </c>
    </row>
    <row r="138" spans="1:10" x14ac:dyDescent="0.25">
      <c r="A138" s="7">
        <v>44762</v>
      </c>
      <c r="B138" s="3" t="s">
        <v>137</v>
      </c>
      <c r="C138" s="3" t="s">
        <v>138</v>
      </c>
      <c r="D138" s="3">
        <v>-257.5</v>
      </c>
      <c r="E138" s="3">
        <v>214610.75</v>
      </c>
    </row>
    <row r="139" spans="1:10" x14ac:dyDescent="0.25">
      <c r="A139" s="7">
        <v>44774</v>
      </c>
      <c r="B139" s="3" t="s">
        <v>167</v>
      </c>
      <c r="C139" s="3" t="s">
        <v>11</v>
      </c>
      <c r="D139" s="3">
        <v>27.29</v>
      </c>
      <c r="E139" s="3">
        <v>214638.04</v>
      </c>
    </row>
    <row r="140" spans="1:10" x14ac:dyDescent="0.25">
      <c r="A140" s="7">
        <v>44790</v>
      </c>
      <c r="B140" s="3" t="s">
        <v>141</v>
      </c>
      <c r="C140" s="3" t="s">
        <v>138</v>
      </c>
      <c r="D140" s="3">
        <v>-108.24</v>
      </c>
      <c r="E140" s="3">
        <v>214529.8</v>
      </c>
    </row>
    <row r="141" spans="1:10" x14ac:dyDescent="0.25">
      <c r="A141" s="7">
        <v>44798</v>
      </c>
      <c r="B141" s="3" t="s">
        <v>141</v>
      </c>
      <c r="C141" s="3" t="s">
        <v>138</v>
      </c>
      <c r="D141" s="3">
        <v>-317.49</v>
      </c>
      <c r="E141" s="3">
        <v>214212.31</v>
      </c>
    </row>
    <row r="142" spans="1:10" x14ac:dyDescent="0.25">
      <c r="A142" s="7">
        <v>44805</v>
      </c>
      <c r="B142" s="3" t="s">
        <v>166</v>
      </c>
      <c r="C142" s="3" t="s">
        <v>11</v>
      </c>
      <c r="D142" s="3">
        <v>36.44</v>
      </c>
      <c r="E142" s="3">
        <v>214248.75</v>
      </c>
    </row>
    <row r="143" spans="1:10" x14ac:dyDescent="0.25">
      <c r="A143" s="7">
        <v>44810</v>
      </c>
      <c r="B143" s="3" t="s">
        <v>114</v>
      </c>
      <c r="D143" s="8">
        <v>3125</v>
      </c>
      <c r="E143" s="8">
        <v>3125</v>
      </c>
      <c r="J143" s="8"/>
    </row>
    <row r="144" spans="1:10" x14ac:dyDescent="0.25">
      <c r="A144" s="7">
        <v>44812</v>
      </c>
      <c r="B144" s="3" t="s">
        <v>115</v>
      </c>
      <c r="D144" s="8">
        <v>-3125</v>
      </c>
      <c r="E144" s="3">
        <v>0</v>
      </c>
    </row>
    <row r="145" spans="1:5" x14ac:dyDescent="0.25">
      <c r="A145" s="7">
        <v>44812</v>
      </c>
      <c r="B145" s="3" t="s">
        <v>165</v>
      </c>
      <c r="C145" s="3" t="s">
        <v>114</v>
      </c>
      <c r="D145" s="3">
        <v>3125</v>
      </c>
      <c r="E145" s="3">
        <v>217373.75</v>
      </c>
    </row>
    <row r="146" spans="1:5" x14ac:dyDescent="0.25">
      <c r="A146" s="7">
        <v>44816</v>
      </c>
      <c r="B146" s="3" t="s">
        <v>155</v>
      </c>
      <c r="C146" s="3" t="s">
        <v>164</v>
      </c>
      <c r="D146" s="3">
        <v>-40</v>
      </c>
      <c r="E146" s="3">
        <v>216833.75</v>
      </c>
    </row>
    <row r="147" spans="1:5" x14ac:dyDescent="0.25">
      <c r="A147" s="7">
        <v>44816</v>
      </c>
      <c r="B147" s="3" t="s">
        <v>23</v>
      </c>
      <c r="C147" s="3" t="s">
        <v>125</v>
      </c>
      <c r="D147" s="3">
        <v>-500</v>
      </c>
      <c r="E147" s="3">
        <v>216873.75</v>
      </c>
    </row>
    <row r="148" spans="1:5" x14ac:dyDescent="0.25">
      <c r="A148" s="7">
        <v>44833</v>
      </c>
      <c r="B148" s="3" t="s">
        <v>13</v>
      </c>
      <c r="C148" s="3" t="s">
        <v>162</v>
      </c>
      <c r="D148" s="3">
        <v>35374.589999999997</v>
      </c>
      <c r="E148" s="3">
        <v>252209.34</v>
      </c>
    </row>
    <row r="149" spans="1:5" x14ac:dyDescent="0.25">
      <c r="A149" s="7">
        <v>44833</v>
      </c>
      <c r="B149" s="3" t="s">
        <v>13</v>
      </c>
      <c r="C149" s="3" t="s">
        <v>163</v>
      </c>
      <c r="D149" s="3">
        <v>1</v>
      </c>
      <c r="E149" s="3">
        <v>216834.75</v>
      </c>
    </row>
    <row r="150" spans="1:5" x14ac:dyDescent="0.25">
      <c r="A150" s="7">
        <v>44835</v>
      </c>
      <c r="B150" s="3" t="s">
        <v>161</v>
      </c>
      <c r="C150" s="3" t="s">
        <v>11</v>
      </c>
      <c r="D150" s="3">
        <v>35.94</v>
      </c>
      <c r="E150" s="3">
        <v>252245.28</v>
      </c>
    </row>
    <row r="151" spans="1:5" x14ac:dyDescent="0.25">
      <c r="A151" s="7">
        <v>44837</v>
      </c>
      <c r="B151" s="3" t="s">
        <v>160</v>
      </c>
      <c r="C151" s="3" t="s">
        <v>138</v>
      </c>
      <c r="D151" s="3">
        <v>-307.56</v>
      </c>
      <c r="E151" s="3">
        <v>251536.77</v>
      </c>
    </row>
    <row r="152" spans="1:5" x14ac:dyDescent="0.25">
      <c r="A152" s="7">
        <v>44837</v>
      </c>
      <c r="B152" s="3" t="s">
        <v>155</v>
      </c>
      <c r="C152" s="3">
        <v>2111</v>
      </c>
      <c r="D152" s="3">
        <v>-400.95</v>
      </c>
      <c r="E152" s="3">
        <v>251844.33</v>
      </c>
    </row>
    <row r="153" spans="1:5" x14ac:dyDescent="0.25">
      <c r="A153" s="7">
        <v>44860</v>
      </c>
      <c r="B153" s="3" t="s">
        <v>141</v>
      </c>
      <c r="C153" s="3" t="s">
        <v>138</v>
      </c>
      <c r="D153" s="3">
        <v>-239.53</v>
      </c>
      <c r="E153" s="3">
        <v>251297.24</v>
      </c>
    </row>
    <row r="154" spans="1:5" x14ac:dyDescent="0.25">
      <c r="A154" s="7">
        <v>44866</v>
      </c>
      <c r="B154" s="3" t="s">
        <v>150</v>
      </c>
      <c r="C154" s="3" t="s">
        <v>158</v>
      </c>
      <c r="D154" s="3">
        <v>-2332.61</v>
      </c>
      <c r="E154" s="3">
        <v>249028.72</v>
      </c>
    </row>
    <row r="155" spans="1:5" x14ac:dyDescent="0.25">
      <c r="A155" s="7">
        <v>44866</v>
      </c>
      <c r="B155" s="3" t="s">
        <v>159</v>
      </c>
      <c r="C155" s="3" t="s">
        <v>11</v>
      </c>
      <c r="D155" s="3">
        <v>64.09</v>
      </c>
      <c r="E155" s="3">
        <v>251361.33</v>
      </c>
    </row>
    <row r="156" spans="1:5" x14ac:dyDescent="0.25">
      <c r="A156" s="7">
        <v>44889</v>
      </c>
      <c r="B156" s="3" t="s">
        <v>141</v>
      </c>
      <c r="C156" s="3" t="s">
        <v>138</v>
      </c>
      <c r="D156" s="3">
        <v>-268.37</v>
      </c>
      <c r="E156" s="3">
        <v>248760.35</v>
      </c>
    </row>
    <row r="157" spans="1:5" x14ac:dyDescent="0.25">
      <c r="A157" s="7">
        <v>44896</v>
      </c>
      <c r="B157" s="3" t="s">
        <v>157</v>
      </c>
      <c r="C157" s="3" t="s">
        <v>11</v>
      </c>
      <c r="D157" s="3">
        <v>81.849999999999994</v>
      </c>
      <c r="E157" s="3">
        <v>248842.2</v>
      </c>
    </row>
    <row r="158" spans="1:5" x14ac:dyDescent="0.25">
      <c r="A158" s="7">
        <v>44907</v>
      </c>
      <c r="B158" s="3" t="s">
        <v>23</v>
      </c>
      <c r="C158" s="3" t="s">
        <v>125</v>
      </c>
      <c r="D158" s="3">
        <v>-500</v>
      </c>
      <c r="E158" s="3">
        <v>248342.2</v>
      </c>
    </row>
    <row r="159" spans="1:5" x14ac:dyDescent="0.25">
      <c r="A159" s="7">
        <v>44914</v>
      </c>
      <c r="B159" s="3" t="s">
        <v>137</v>
      </c>
      <c r="C159" s="3" t="s">
        <v>156</v>
      </c>
      <c r="D159" s="3">
        <v>-217.96</v>
      </c>
      <c r="E159" s="3">
        <v>248124.24</v>
      </c>
    </row>
    <row r="160" spans="1:5" x14ac:dyDescent="0.25">
      <c r="A160" s="7">
        <v>44925</v>
      </c>
      <c r="B160" s="3" t="s">
        <v>155</v>
      </c>
      <c r="C160" s="3">
        <v>2372</v>
      </c>
      <c r="D160" s="3">
        <v>-400.95</v>
      </c>
      <c r="E160" s="3">
        <v>247723.29</v>
      </c>
    </row>
    <row r="161" spans="1:5" x14ac:dyDescent="0.25">
      <c r="A161" s="7">
        <v>44927</v>
      </c>
      <c r="B161" s="3" t="s">
        <v>154</v>
      </c>
      <c r="C161" s="3" t="s">
        <v>11</v>
      </c>
      <c r="D161" s="3">
        <v>84.39</v>
      </c>
      <c r="E161" s="3">
        <v>247807.68</v>
      </c>
    </row>
    <row r="162" spans="1:5" x14ac:dyDescent="0.25">
      <c r="A162" s="7">
        <v>44929</v>
      </c>
      <c r="B162" s="3" t="s">
        <v>131</v>
      </c>
      <c r="C162" s="3" t="s">
        <v>132</v>
      </c>
      <c r="D162" s="3">
        <v>1666</v>
      </c>
      <c r="E162" s="3">
        <v>249473.68</v>
      </c>
    </row>
    <row r="163" spans="1:5" x14ac:dyDescent="0.25">
      <c r="A163" s="7">
        <v>44930</v>
      </c>
      <c r="B163" s="3" t="s">
        <v>152</v>
      </c>
      <c r="C163" s="3" t="s">
        <v>153</v>
      </c>
      <c r="D163" s="3">
        <v>1107.19</v>
      </c>
      <c r="E163" s="3">
        <v>250580.87</v>
      </c>
    </row>
    <row r="164" spans="1:5" x14ac:dyDescent="0.25">
      <c r="A164" s="7">
        <v>44956</v>
      </c>
      <c r="B164" s="3" t="s">
        <v>150</v>
      </c>
      <c r="C164" s="3" t="s">
        <v>151</v>
      </c>
      <c r="D164" s="3">
        <v>-609.54</v>
      </c>
      <c r="E164" s="3">
        <v>249971.33</v>
      </c>
    </row>
    <row r="165" spans="1:5" x14ac:dyDescent="0.25">
      <c r="A165" s="7">
        <v>44958</v>
      </c>
      <c r="B165" s="3" t="s">
        <v>131</v>
      </c>
      <c r="C165" s="3" t="s">
        <v>132</v>
      </c>
      <c r="D165" s="3">
        <v>1666</v>
      </c>
      <c r="E165" s="3">
        <v>251754.26</v>
      </c>
    </row>
    <row r="166" spans="1:5" x14ac:dyDescent="0.25">
      <c r="A166" s="7">
        <v>44958</v>
      </c>
      <c r="B166" s="3" t="s">
        <v>149</v>
      </c>
      <c r="C166" s="3" t="s">
        <v>11</v>
      </c>
      <c r="D166" s="3">
        <v>116.93</v>
      </c>
      <c r="E166" s="3">
        <v>250088.26</v>
      </c>
    </row>
    <row r="167" spans="1:5" x14ac:dyDescent="0.25">
      <c r="A167" s="7">
        <v>44963</v>
      </c>
      <c r="B167" s="3" t="s">
        <v>141</v>
      </c>
      <c r="C167" s="3" t="s">
        <v>138</v>
      </c>
      <c r="D167" s="3">
        <v>-1523.23</v>
      </c>
      <c r="E167" s="3">
        <v>250231.03</v>
      </c>
    </row>
    <row r="168" spans="1:5" x14ac:dyDescent="0.25">
      <c r="A168" s="7">
        <v>44981</v>
      </c>
      <c r="B168" s="3" t="s">
        <v>141</v>
      </c>
      <c r="C168" s="3" t="s">
        <v>138</v>
      </c>
      <c r="D168" s="3">
        <v>-613.94000000000005</v>
      </c>
      <c r="E168" s="3">
        <v>249617.09</v>
      </c>
    </row>
    <row r="169" spans="1:5" x14ac:dyDescent="0.25">
      <c r="A169" s="7">
        <v>44986</v>
      </c>
      <c r="B169" s="3" t="s">
        <v>131</v>
      </c>
      <c r="C169" s="3" t="s">
        <v>132</v>
      </c>
      <c r="D169" s="3">
        <v>1666</v>
      </c>
      <c r="E169" s="3">
        <v>251407.95</v>
      </c>
    </row>
    <row r="170" spans="1:5" x14ac:dyDescent="0.25">
      <c r="A170" s="7">
        <v>44986</v>
      </c>
      <c r="B170" s="3" t="s">
        <v>148</v>
      </c>
      <c r="C170" s="3" t="s">
        <v>11</v>
      </c>
      <c r="D170" s="3">
        <v>124.86</v>
      </c>
      <c r="E170" s="3">
        <v>249741.95</v>
      </c>
    </row>
    <row r="171" spans="1:5" x14ac:dyDescent="0.25">
      <c r="A171" s="7">
        <v>44998</v>
      </c>
      <c r="B171" s="3" t="s">
        <v>23</v>
      </c>
      <c r="C171" s="3" t="s">
        <v>125</v>
      </c>
      <c r="D171" s="3">
        <v>-500</v>
      </c>
      <c r="E171" s="3">
        <v>250907.95</v>
      </c>
    </row>
    <row r="172" spans="1:5" x14ac:dyDescent="0.25">
      <c r="A172" s="7">
        <v>44999</v>
      </c>
      <c r="B172" s="3" t="s">
        <v>16</v>
      </c>
      <c r="C172" s="3" t="s">
        <v>147</v>
      </c>
      <c r="D172" s="3">
        <v>3125</v>
      </c>
      <c r="E172" s="3">
        <v>254032.95</v>
      </c>
    </row>
    <row r="173" spans="1:5" x14ac:dyDescent="0.25">
      <c r="A173" s="7">
        <v>45001</v>
      </c>
      <c r="B173" s="3" t="s">
        <v>141</v>
      </c>
      <c r="C173" s="3" t="s">
        <v>138</v>
      </c>
      <c r="D173" s="3">
        <v>-546.91999999999996</v>
      </c>
      <c r="E173" s="3">
        <v>253486.03</v>
      </c>
    </row>
    <row r="174" spans="1:5" x14ac:dyDescent="0.25">
      <c r="A174" s="7">
        <v>45009</v>
      </c>
      <c r="B174" s="3" t="s">
        <v>146</v>
      </c>
      <c r="C174" s="3">
        <v>10193105</v>
      </c>
      <c r="D174" s="3">
        <v>-99</v>
      </c>
      <c r="E174" s="3">
        <v>253387.03</v>
      </c>
    </row>
    <row r="175" spans="1:5" x14ac:dyDescent="0.25">
      <c r="A175" s="7">
        <v>45015</v>
      </c>
      <c r="B175" s="3" t="s">
        <v>122</v>
      </c>
      <c r="C175" s="3" t="s">
        <v>145</v>
      </c>
      <c r="D175" s="3">
        <v>-400.95</v>
      </c>
      <c r="E175" s="3">
        <v>252986.08</v>
      </c>
    </row>
    <row r="176" spans="1:5" x14ac:dyDescent="0.25">
      <c r="A176" s="7">
        <v>45017</v>
      </c>
      <c r="B176" s="3" t="s">
        <v>144</v>
      </c>
      <c r="C176" s="3" t="s">
        <v>11</v>
      </c>
      <c r="D176" s="3">
        <v>160.9</v>
      </c>
      <c r="E176" s="3">
        <v>253146.98</v>
      </c>
    </row>
    <row r="177" spans="1:5" x14ac:dyDescent="0.25">
      <c r="A177" s="7">
        <v>45019</v>
      </c>
      <c r="B177" s="3" t="s">
        <v>131</v>
      </c>
      <c r="C177" s="3" t="s">
        <v>132</v>
      </c>
      <c r="D177" s="3">
        <v>1666</v>
      </c>
      <c r="E177" s="3">
        <v>254812.98</v>
      </c>
    </row>
    <row r="178" spans="1:5" x14ac:dyDescent="0.25">
      <c r="A178" s="7">
        <v>45022</v>
      </c>
      <c r="B178" s="3" t="s">
        <v>141</v>
      </c>
      <c r="C178" s="3" t="s">
        <v>138</v>
      </c>
      <c r="D178" s="3">
        <v>-546.91999999999996</v>
      </c>
      <c r="E178" s="3">
        <v>254266.06</v>
      </c>
    </row>
    <row r="179" spans="1:5" x14ac:dyDescent="0.25">
      <c r="A179" s="7">
        <v>45047</v>
      </c>
      <c r="B179" s="3" t="s">
        <v>143</v>
      </c>
      <c r="C179" s="3" t="s">
        <v>11</v>
      </c>
      <c r="D179" s="3">
        <v>156.72999999999999</v>
      </c>
      <c r="E179" s="3">
        <v>254422.79</v>
      </c>
    </row>
    <row r="180" spans="1:5" x14ac:dyDescent="0.25">
      <c r="A180" s="7">
        <v>45048</v>
      </c>
      <c r="B180" s="3" t="s">
        <v>116</v>
      </c>
      <c r="C180" s="3" t="s">
        <v>142</v>
      </c>
      <c r="D180" s="3">
        <v>-425.38</v>
      </c>
      <c r="E180" s="3">
        <v>255663.41</v>
      </c>
    </row>
    <row r="181" spans="1:5" x14ac:dyDescent="0.25">
      <c r="A181" s="7">
        <v>45048</v>
      </c>
      <c r="B181" s="3" t="s">
        <v>131</v>
      </c>
      <c r="C181" s="3" t="s">
        <v>132</v>
      </c>
      <c r="D181" s="3">
        <v>1666</v>
      </c>
      <c r="E181" s="3">
        <v>256088.79</v>
      </c>
    </row>
    <row r="182" spans="1:5" x14ac:dyDescent="0.25">
      <c r="A182" s="7">
        <v>45062</v>
      </c>
      <c r="B182" s="3" t="s">
        <v>141</v>
      </c>
      <c r="C182" s="3" t="s">
        <v>138</v>
      </c>
      <c r="D182" s="3">
        <v>-172.56</v>
      </c>
      <c r="E182" s="3">
        <v>255490.85</v>
      </c>
    </row>
    <row r="183" spans="1:5" x14ac:dyDescent="0.25">
      <c r="A183" s="7">
        <v>45070</v>
      </c>
      <c r="B183" s="3" t="s">
        <v>141</v>
      </c>
      <c r="C183" s="3" t="s">
        <v>138</v>
      </c>
      <c r="D183" s="3">
        <v>-594.87</v>
      </c>
      <c r="E183" s="3">
        <v>254895.98</v>
      </c>
    </row>
    <row r="184" spans="1:5" x14ac:dyDescent="0.25">
      <c r="A184" s="7">
        <v>45078</v>
      </c>
      <c r="B184" s="3" t="s">
        <v>16</v>
      </c>
      <c r="C184" s="3" t="s">
        <v>139</v>
      </c>
      <c r="D184" s="3">
        <v>3125</v>
      </c>
      <c r="E184" s="3">
        <v>259860.5</v>
      </c>
    </row>
    <row r="185" spans="1:5" x14ac:dyDescent="0.25">
      <c r="A185" s="7">
        <v>45078</v>
      </c>
      <c r="B185" s="3" t="s">
        <v>131</v>
      </c>
      <c r="C185" s="3" t="s">
        <v>132</v>
      </c>
      <c r="D185" s="3">
        <v>1666</v>
      </c>
      <c r="E185" s="3">
        <v>256735.5</v>
      </c>
    </row>
    <row r="186" spans="1:5" x14ac:dyDescent="0.25">
      <c r="A186" s="7">
        <v>45078</v>
      </c>
      <c r="B186" s="3" t="s">
        <v>140</v>
      </c>
      <c r="C186" s="3" t="s">
        <v>11</v>
      </c>
      <c r="D186" s="3">
        <v>173.52</v>
      </c>
      <c r="E186" s="3">
        <v>255069.5</v>
      </c>
    </row>
    <row r="187" spans="1:5" x14ac:dyDescent="0.25">
      <c r="A187" s="7">
        <v>45089</v>
      </c>
      <c r="B187" s="3" t="s">
        <v>23</v>
      </c>
      <c r="C187" s="3" t="s">
        <v>125</v>
      </c>
      <c r="D187" s="3">
        <v>-500</v>
      </c>
      <c r="E187" s="3">
        <v>259360.5</v>
      </c>
    </row>
    <row r="188" spans="1:5" x14ac:dyDescent="0.25">
      <c r="A188" s="7">
        <v>45097</v>
      </c>
      <c r="B188" s="3" t="s">
        <v>137</v>
      </c>
      <c r="C188" s="3" t="s">
        <v>138</v>
      </c>
      <c r="D188" s="3">
        <v>-591.85</v>
      </c>
      <c r="E188" s="3">
        <v>258768.65</v>
      </c>
    </row>
    <row r="189" spans="1:5" x14ac:dyDescent="0.25">
      <c r="A189" s="7">
        <v>45098</v>
      </c>
      <c r="B189" s="3" t="s">
        <v>135</v>
      </c>
      <c r="C189" s="3" t="s">
        <v>136</v>
      </c>
      <c r="D189" s="3">
        <v>-250</v>
      </c>
      <c r="E189" s="3">
        <v>258518.65</v>
      </c>
    </row>
    <row r="190" spans="1:5" x14ac:dyDescent="0.25">
      <c r="A190" s="7">
        <v>45106</v>
      </c>
      <c r="B190" s="3" t="s">
        <v>122</v>
      </c>
      <c r="C190" s="3" t="s">
        <v>134</v>
      </c>
      <c r="D190" s="3">
        <v>-400.95</v>
      </c>
      <c r="E190" s="3">
        <v>258117.7</v>
      </c>
    </row>
    <row r="191" spans="1:5" x14ac:dyDescent="0.25">
      <c r="A191" s="7">
        <v>45108</v>
      </c>
      <c r="B191" s="3" t="s">
        <v>133</v>
      </c>
      <c r="C191" s="3" t="s">
        <v>11</v>
      </c>
      <c r="D191" s="3">
        <v>181.1</v>
      </c>
      <c r="E191" s="3">
        <v>258298.8</v>
      </c>
    </row>
    <row r="192" spans="1:5" x14ac:dyDescent="0.25">
      <c r="A192" s="7">
        <v>45110</v>
      </c>
      <c r="B192" s="3" t="s">
        <v>131</v>
      </c>
      <c r="C192" s="3" t="s">
        <v>132</v>
      </c>
      <c r="D192" s="3">
        <v>5000</v>
      </c>
      <c r="E192" s="3">
        <v>263298.8</v>
      </c>
    </row>
    <row r="193" spans="1:5" x14ac:dyDescent="0.25">
      <c r="A193" s="7">
        <v>45139</v>
      </c>
      <c r="B193" s="3" t="s">
        <v>130</v>
      </c>
      <c r="C193" s="3" t="s">
        <v>11</v>
      </c>
      <c r="D193" s="3">
        <v>189.85</v>
      </c>
      <c r="E193" s="3">
        <v>263488.65000000002</v>
      </c>
    </row>
    <row r="194" spans="1:5" x14ac:dyDescent="0.25">
      <c r="A194" s="7">
        <v>45167</v>
      </c>
      <c r="B194" s="3" t="s">
        <v>128</v>
      </c>
      <c r="C194" s="3" t="s">
        <v>129</v>
      </c>
      <c r="D194" s="3">
        <v>137447</v>
      </c>
      <c r="E194" s="3">
        <v>400935.65</v>
      </c>
    </row>
    <row r="195" spans="1:5" x14ac:dyDescent="0.25">
      <c r="A195" s="7">
        <v>45170</v>
      </c>
      <c r="B195" s="3" t="s">
        <v>127</v>
      </c>
      <c r="C195" s="3" t="s">
        <v>11</v>
      </c>
      <c r="D195" s="3">
        <v>223.33</v>
      </c>
      <c r="E195" s="3">
        <v>401158.98</v>
      </c>
    </row>
    <row r="196" spans="1:5" x14ac:dyDescent="0.25">
      <c r="A196" s="7">
        <v>45180</v>
      </c>
      <c r="B196" s="3" t="s">
        <v>126</v>
      </c>
      <c r="C196" s="3">
        <v>10193105</v>
      </c>
      <c r="D196" s="3">
        <v>-44</v>
      </c>
      <c r="E196" s="3">
        <v>401114.98</v>
      </c>
    </row>
    <row r="197" spans="1:5" x14ac:dyDescent="0.25">
      <c r="A197" s="7">
        <v>45181</v>
      </c>
      <c r="B197" s="3" t="s">
        <v>23</v>
      </c>
      <c r="C197" s="3" t="s">
        <v>125</v>
      </c>
      <c r="D197" s="3">
        <v>-500</v>
      </c>
      <c r="E197" s="3">
        <v>400614.98</v>
      </c>
    </row>
    <row r="198" spans="1:5" x14ac:dyDescent="0.25">
      <c r="A198" s="7">
        <v>45182</v>
      </c>
      <c r="B198" s="3" t="s">
        <v>16</v>
      </c>
      <c r="C198" s="3" t="s">
        <v>124</v>
      </c>
      <c r="D198" s="3">
        <v>3125</v>
      </c>
      <c r="E198" s="3">
        <v>403739.98</v>
      </c>
    </row>
    <row r="199" spans="1:5" x14ac:dyDescent="0.25">
      <c r="A199" s="7">
        <v>45198</v>
      </c>
      <c r="B199" s="3" t="s">
        <v>122</v>
      </c>
      <c r="C199" s="3" t="s">
        <v>123</v>
      </c>
      <c r="D199" s="3">
        <v>-400.95</v>
      </c>
      <c r="E199" s="3">
        <v>403339.03</v>
      </c>
    </row>
    <row r="200" spans="1:5" x14ac:dyDescent="0.25">
      <c r="A200" s="7">
        <v>45200</v>
      </c>
      <c r="B200" s="3" t="s">
        <v>121</v>
      </c>
      <c r="C200" s="3" t="s">
        <v>11</v>
      </c>
      <c r="D200" s="3">
        <v>330.96</v>
      </c>
      <c r="E200" s="3">
        <v>403669.99</v>
      </c>
    </row>
    <row r="201" spans="1:5" x14ac:dyDescent="0.25">
      <c r="A201" s="7">
        <v>45219</v>
      </c>
      <c r="B201" s="3" t="s">
        <v>119</v>
      </c>
      <c r="C201" s="3" t="s">
        <v>120</v>
      </c>
      <c r="D201" s="3">
        <v>-35</v>
      </c>
      <c r="E201" s="3">
        <v>403634.99</v>
      </c>
    </row>
    <row r="202" spans="1:5" x14ac:dyDescent="0.25">
      <c r="A202" s="7">
        <v>45231</v>
      </c>
      <c r="B202" s="3" t="s">
        <v>116</v>
      </c>
      <c r="C202" s="3" t="s">
        <v>117</v>
      </c>
      <c r="D202" s="3">
        <v>-722.37</v>
      </c>
      <c r="E202" s="3">
        <v>403255.45</v>
      </c>
    </row>
    <row r="203" spans="1:5" x14ac:dyDescent="0.25">
      <c r="A203" s="7">
        <v>45231</v>
      </c>
      <c r="B203" s="3" t="s">
        <v>118</v>
      </c>
      <c r="C203" s="3" t="s">
        <v>11</v>
      </c>
      <c r="D203" s="3">
        <v>342.83</v>
      </c>
      <c r="E203" s="3">
        <v>403977.82</v>
      </c>
    </row>
  </sheetData>
  <sortState xmlns:xlrd2="http://schemas.microsoft.com/office/spreadsheetml/2017/richdata2" ref="A2:J209">
    <sortCondition ref="A2:A20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A4EB-5496-4BBD-9431-E0771ABB4569}">
  <dimension ref="A1:J226"/>
  <sheetViews>
    <sheetView tabSelected="1" zoomScale="142" zoomScaleNormal="142" workbookViewId="0">
      <pane ySplit="3" topLeftCell="A179" activePane="bottomLeft" state="frozen"/>
      <selection activeCell="B1" sqref="B1"/>
      <selection pane="bottomLeft" activeCell="B228" sqref="B228"/>
    </sheetView>
  </sheetViews>
  <sheetFormatPr defaultColWidth="17.5703125" defaultRowHeight="15" x14ac:dyDescent="0.25"/>
  <cols>
    <col min="2" max="2" width="41.5703125" customWidth="1"/>
    <col min="4" max="4" width="17.5703125" customWidth="1"/>
  </cols>
  <sheetData>
    <row r="1" spans="1:10" x14ac:dyDescent="0.25">
      <c r="E1" t="s">
        <v>5</v>
      </c>
      <c r="F1" t="s">
        <v>178</v>
      </c>
    </row>
    <row r="3" spans="1:10" s="11" customFormat="1" x14ac:dyDescent="0.25">
      <c r="B3" s="11" t="s">
        <v>180</v>
      </c>
      <c r="E3" s="12">
        <v>0.62960000000000005</v>
      </c>
      <c r="F3" s="12">
        <v>0.37040000000000001</v>
      </c>
      <c r="G3" s="13"/>
      <c r="H3" s="13"/>
      <c r="I3" s="13"/>
      <c r="J3" s="13"/>
    </row>
    <row r="4" spans="1:10" x14ac:dyDescent="0.25">
      <c r="E4" t="s">
        <v>177</v>
      </c>
      <c r="F4" t="s">
        <v>177</v>
      </c>
    </row>
    <row r="5" spans="1:10" x14ac:dyDescent="0.25">
      <c r="A5" s="7">
        <v>42906</v>
      </c>
      <c r="B5" s="3" t="s">
        <v>21</v>
      </c>
      <c r="C5" s="3">
        <v>3750</v>
      </c>
      <c r="D5" s="3">
        <v>76246.94</v>
      </c>
      <c r="E5">
        <v>1875</v>
      </c>
      <c r="F5">
        <v>1875</v>
      </c>
    </row>
    <row r="6" spans="1:10" x14ac:dyDescent="0.25">
      <c r="A6" s="7">
        <v>42917</v>
      </c>
      <c r="B6" s="3" t="s">
        <v>11</v>
      </c>
      <c r="C6" s="3">
        <v>15.01</v>
      </c>
      <c r="D6" s="3">
        <v>76261.95</v>
      </c>
      <c r="E6">
        <v>9.4502959999999998</v>
      </c>
      <c r="F6">
        <v>5.559704</v>
      </c>
    </row>
    <row r="7" spans="1:10" x14ac:dyDescent="0.25">
      <c r="A7" s="7">
        <v>42919</v>
      </c>
      <c r="B7" s="3" t="s">
        <v>33</v>
      </c>
      <c r="C7" s="3">
        <v>-371.25</v>
      </c>
      <c r="D7" s="3">
        <v>75890.7</v>
      </c>
      <c r="E7">
        <v>-185.625</v>
      </c>
      <c r="F7">
        <v>-185.625</v>
      </c>
    </row>
    <row r="8" spans="1:10" x14ac:dyDescent="0.25">
      <c r="A8" s="7">
        <v>42926</v>
      </c>
      <c r="B8" s="3" t="s">
        <v>13</v>
      </c>
      <c r="C8" s="3">
        <v>1322.48</v>
      </c>
      <c r="D8" s="3">
        <v>77213.179999999993</v>
      </c>
      <c r="E8">
        <v>661.24</v>
      </c>
      <c r="F8">
        <v>661.24</v>
      </c>
    </row>
    <row r="9" spans="1:10" x14ac:dyDescent="0.25">
      <c r="A9" s="7">
        <v>42931</v>
      </c>
      <c r="B9" s="3" t="s">
        <v>16</v>
      </c>
      <c r="C9" s="3">
        <v>3125</v>
      </c>
      <c r="D9" s="3">
        <v>80338.179999999993</v>
      </c>
      <c r="E9">
        <v>1562.5</v>
      </c>
      <c r="F9">
        <v>1562.5</v>
      </c>
    </row>
    <row r="10" spans="1:10" x14ac:dyDescent="0.25">
      <c r="A10" s="7">
        <v>42940</v>
      </c>
      <c r="B10" s="3" t="s">
        <v>23</v>
      </c>
      <c r="C10" s="3">
        <v>-500</v>
      </c>
      <c r="D10" s="3">
        <v>79838.179999999993</v>
      </c>
      <c r="E10">
        <v>-250</v>
      </c>
      <c r="F10">
        <v>-250</v>
      </c>
    </row>
    <row r="11" spans="1:10" x14ac:dyDescent="0.25">
      <c r="A11" s="7">
        <v>42948</v>
      </c>
      <c r="B11" s="3" t="s">
        <v>11</v>
      </c>
      <c r="C11" s="3">
        <v>16.64</v>
      </c>
      <c r="D11" s="3">
        <v>79854.820000000007</v>
      </c>
      <c r="E11">
        <v>10.476544000000001</v>
      </c>
      <c r="F11">
        <v>6.163456</v>
      </c>
    </row>
    <row r="12" spans="1:10" x14ac:dyDescent="0.25">
      <c r="A12" s="7">
        <v>42957</v>
      </c>
      <c r="B12" s="3" t="s">
        <v>13</v>
      </c>
      <c r="C12" s="3">
        <v>1322.48</v>
      </c>
      <c r="D12" s="3">
        <v>81177.3</v>
      </c>
      <c r="E12">
        <v>661.24</v>
      </c>
      <c r="F12">
        <v>661.24</v>
      </c>
    </row>
    <row r="13" spans="1:10" x14ac:dyDescent="0.25">
      <c r="A13" s="7">
        <v>42964</v>
      </c>
      <c r="B13" s="3" t="s">
        <v>28</v>
      </c>
      <c r="C13" s="3">
        <v>-500</v>
      </c>
      <c r="D13" s="3">
        <v>80677.3</v>
      </c>
      <c r="E13">
        <v>-250</v>
      </c>
      <c r="F13">
        <v>-250</v>
      </c>
    </row>
    <row r="14" spans="1:10" x14ac:dyDescent="0.25">
      <c r="A14" s="7">
        <v>42964</v>
      </c>
      <c r="B14" s="3" t="s">
        <v>26</v>
      </c>
      <c r="C14" s="3">
        <v>-352.81</v>
      </c>
      <c r="D14" s="3">
        <v>80324.490000000005</v>
      </c>
      <c r="E14">
        <v>-176.405</v>
      </c>
      <c r="F14">
        <v>-176.405</v>
      </c>
    </row>
    <row r="15" spans="1:10" x14ac:dyDescent="0.25">
      <c r="A15" s="7">
        <v>42965</v>
      </c>
      <c r="B15" s="3" t="s">
        <v>25</v>
      </c>
      <c r="C15" s="3">
        <v>-1107</v>
      </c>
      <c r="D15" s="3">
        <v>79217.490000000005</v>
      </c>
      <c r="E15">
        <v>-553.5</v>
      </c>
      <c r="F15">
        <v>-553.5</v>
      </c>
    </row>
    <row r="16" spans="1:10" x14ac:dyDescent="0.25">
      <c r="A16" s="7">
        <v>42979</v>
      </c>
      <c r="B16" s="3" t="s">
        <v>11</v>
      </c>
      <c r="C16" s="3">
        <v>16.96</v>
      </c>
      <c r="D16" s="3">
        <v>79234.45</v>
      </c>
      <c r="E16">
        <v>10.678016000000001</v>
      </c>
      <c r="F16">
        <v>6.2819840000000005</v>
      </c>
    </row>
    <row r="17" spans="1:6" x14ac:dyDescent="0.25">
      <c r="A17" s="7">
        <v>42989</v>
      </c>
      <c r="B17" s="3" t="s">
        <v>13</v>
      </c>
      <c r="C17" s="3">
        <v>1322.48</v>
      </c>
      <c r="D17" s="3">
        <v>80556.929999999993</v>
      </c>
      <c r="E17">
        <v>661.24</v>
      </c>
      <c r="F17">
        <v>661.24</v>
      </c>
    </row>
    <row r="18" spans="1:6" x14ac:dyDescent="0.25">
      <c r="A18" s="7">
        <v>42990</v>
      </c>
      <c r="B18" s="3" t="s">
        <v>23</v>
      </c>
      <c r="C18" s="3">
        <v>-500</v>
      </c>
      <c r="D18" s="3">
        <v>80056.929999999993</v>
      </c>
      <c r="E18">
        <v>-250</v>
      </c>
      <c r="F18">
        <v>-250</v>
      </c>
    </row>
    <row r="19" spans="1:6" x14ac:dyDescent="0.25">
      <c r="A19" s="7">
        <v>42998</v>
      </c>
      <c r="B19" s="3" t="s">
        <v>21</v>
      </c>
      <c r="C19" s="3">
        <v>3750</v>
      </c>
      <c r="D19" s="3">
        <v>83806.929999999993</v>
      </c>
      <c r="E19">
        <v>1875</v>
      </c>
      <c r="F19">
        <v>1875</v>
      </c>
    </row>
    <row r="20" spans="1:6" x14ac:dyDescent="0.25">
      <c r="A20" s="7">
        <v>43009</v>
      </c>
      <c r="B20" s="3" t="s">
        <v>11</v>
      </c>
      <c r="C20" s="3">
        <v>16.68</v>
      </c>
      <c r="D20" s="3">
        <v>83823.61</v>
      </c>
      <c r="E20">
        <v>10.501728</v>
      </c>
      <c r="F20">
        <v>6.1782719999999998</v>
      </c>
    </row>
    <row r="21" spans="1:6" x14ac:dyDescent="0.25">
      <c r="A21" s="7">
        <v>43010</v>
      </c>
      <c r="B21" s="3" t="s">
        <v>18</v>
      </c>
      <c r="C21" s="3">
        <v>-371.25</v>
      </c>
      <c r="D21" s="3">
        <v>83452.36</v>
      </c>
      <c r="E21">
        <v>-185.625</v>
      </c>
      <c r="F21">
        <v>-185.625</v>
      </c>
    </row>
    <row r="22" spans="1:6" x14ac:dyDescent="0.25">
      <c r="A22" s="7">
        <v>43018</v>
      </c>
      <c r="B22" s="3" t="s">
        <v>13</v>
      </c>
      <c r="C22" s="3">
        <v>1322.48</v>
      </c>
      <c r="D22" s="3">
        <v>84774.84</v>
      </c>
      <c r="E22">
        <v>661.24</v>
      </c>
      <c r="F22">
        <v>661.24</v>
      </c>
    </row>
    <row r="23" spans="1:6" x14ac:dyDescent="0.25">
      <c r="A23" s="7">
        <v>43031</v>
      </c>
      <c r="B23" s="3" t="s">
        <v>16</v>
      </c>
      <c r="C23" s="3">
        <v>3125</v>
      </c>
      <c r="D23" s="3">
        <v>87899.839999999997</v>
      </c>
      <c r="E23">
        <v>1562.5</v>
      </c>
      <c r="F23">
        <v>1562.5</v>
      </c>
    </row>
    <row r="24" spans="1:6" x14ac:dyDescent="0.25">
      <c r="A24" s="7">
        <v>43040</v>
      </c>
      <c r="B24" s="3" t="s">
        <v>11</v>
      </c>
      <c r="C24" s="3">
        <v>18.11</v>
      </c>
      <c r="D24" s="3">
        <v>87917.95</v>
      </c>
      <c r="E24">
        <f>C24*0.63</f>
        <v>11.4093</v>
      </c>
      <c r="F24">
        <f>C24-E24</f>
        <v>6.7006999999999994</v>
      </c>
    </row>
    <row r="25" spans="1:6" x14ac:dyDescent="0.25">
      <c r="A25" s="7">
        <v>43049</v>
      </c>
      <c r="B25" s="3" t="s">
        <v>13</v>
      </c>
      <c r="C25" s="3">
        <v>1322.48</v>
      </c>
      <c r="D25" s="3">
        <v>89240.43</v>
      </c>
      <c r="E25">
        <v>661.24</v>
      </c>
      <c r="F25">
        <v>661.24</v>
      </c>
    </row>
    <row r="26" spans="1:6" x14ac:dyDescent="0.25">
      <c r="A26" s="7">
        <v>43124</v>
      </c>
      <c r="B26" s="3" t="s">
        <v>54</v>
      </c>
      <c r="C26" s="8">
        <v>3125</v>
      </c>
      <c r="D26" s="8">
        <v>94104.86</v>
      </c>
      <c r="E26">
        <v>1562.5</v>
      </c>
      <c r="F26">
        <v>1562.5</v>
      </c>
    </row>
    <row r="27" spans="1:6" x14ac:dyDescent="0.25">
      <c r="A27" s="7">
        <v>43181</v>
      </c>
      <c r="B27" s="3" t="s">
        <v>55</v>
      </c>
      <c r="C27" s="8">
        <v>3750</v>
      </c>
      <c r="D27" s="8">
        <v>97854.86</v>
      </c>
      <c r="E27">
        <v>1875</v>
      </c>
      <c r="F27">
        <v>1875</v>
      </c>
    </row>
    <row r="28" spans="1:6" x14ac:dyDescent="0.25">
      <c r="A28" s="7">
        <v>43196</v>
      </c>
      <c r="B28" s="3" t="s">
        <v>56</v>
      </c>
      <c r="C28" s="3">
        <v>-371.25</v>
      </c>
      <c r="D28" s="8">
        <v>97483.61</v>
      </c>
      <c r="E28">
        <v>-185.625</v>
      </c>
      <c r="F28">
        <v>-185.625</v>
      </c>
    </row>
    <row r="29" spans="1:6" x14ac:dyDescent="0.25">
      <c r="A29" s="7">
        <v>43213</v>
      </c>
      <c r="B29" s="3" t="s">
        <v>57</v>
      </c>
      <c r="C29" s="3">
        <v>-350</v>
      </c>
      <c r="D29" s="8">
        <v>97133.61</v>
      </c>
      <c r="E29">
        <v>-175</v>
      </c>
      <c r="F29">
        <v>-175</v>
      </c>
    </row>
    <row r="30" spans="1:6" x14ac:dyDescent="0.25">
      <c r="A30" s="7">
        <v>43236</v>
      </c>
      <c r="B30" s="3" t="s">
        <v>58</v>
      </c>
      <c r="C30" s="3">
        <v>-500</v>
      </c>
      <c r="D30" s="8">
        <v>96633.61</v>
      </c>
      <c r="E30">
        <v>-250</v>
      </c>
      <c r="F30">
        <v>-250</v>
      </c>
    </row>
    <row r="31" spans="1:6" x14ac:dyDescent="0.25">
      <c r="A31" s="7">
        <v>43237</v>
      </c>
      <c r="B31" s="3" t="s">
        <v>59</v>
      </c>
      <c r="C31" s="3">
        <v>-35</v>
      </c>
      <c r="D31" s="8">
        <v>96598.61</v>
      </c>
      <c r="E31">
        <v>-17.5</v>
      </c>
      <c r="F31">
        <v>-17.5</v>
      </c>
    </row>
    <row r="32" spans="1:6" x14ac:dyDescent="0.25">
      <c r="A32" s="7">
        <v>43244</v>
      </c>
      <c r="B32" s="3" t="s">
        <v>60</v>
      </c>
      <c r="C32" s="3">
        <v>-195</v>
      </c>
      <c r="D32" s="8">
        <v>96403.61</v>
      </c>
      <c r="E32">
        <v>-97.5</v>
      </c>
      <c r="F32">
        <v>-97.5</v>
      </c>
    </row>
    <row r="33" spans="1:6" x14ac:dyDescent="0.25">
      <c r="A33" s="7">
        <v>43263</v>
      </c>
      <c r="B33" s="3" t="s">
        <v>61</v>
      </c>
      <c r="C33" s="3">
        <v>-500</v>
      </c>
      <c r="D33" s="8">
        <v>95903.61</v>
      </c>
      <c r="E33">
        <v>-250</v>
      </c>
      <c r="F33">
        <v>-250</v>
      </c>
    </row>
    <row r="34" spans="1:6" x14ac:dyDescent="0.25">
      <c r="A34" s="7">
        <v>43266</v>
      </c>
      <c r="B34" s="3" t="s">
        <v>62</v>
      </c>
      <c r="C34" s="3">
        <v>-352.81</v>
      </c>
      <c r="D34" s="8">
        <v>95550.8</v>
      </c>
      <c r="E34">
        <v>-176.405</v>
      </c>
      <c r="F34">
        <v>-176.405</v>
      </c>
    </row>
    <row r="35" spans="1:6" x14ac:dyDescent="0.25">
      <c r="A35" s="7">
        <v>43273</v>
      </c>
      <c r="B35" s="3" t="s">
        <v>55</v>
      </c>
      <c r="C35" s="8">
        <v>3750</v>
      </c>
      <c r="D35" s="8">
        <v>99300.800000000003</v>
      </c>
      <c r="E35">
        <v>1875</v>
      </c>
      <c r="F35">
        <v>1875</v>
      </c>
    </row>
    <row r="36" spans="1:6" x14ac:dyDescent="0.25">
      <c r="A36" s="7">
        <v>43287</v>
      </c>
      <c r="B36" s="3" t="s">
        <v>63</v>
      </c>
      <c r="C36" s="3">
        <v>-371.25</v>
      </c>
      <c r="D36" s="8">
        <v>98929.55</v>
      </c>
      <c r="E36">
        <v>-185.625</v>
      </c>
      <c r="F36">
        <v>-185.625</v>
      </c>
    </row>
    <row r="37" spans="1:6" x14ac:dyDescent="0.25">
      <c r="A37" s="7">
        <v>43306</v>
      </c>
      <c r="B37" s="3" t="s">
        <v>64</v>
      </c>
      <c r="C37" s="8">
        <v>3125</v>
      </c>
      <c r="D37" s="8">
        <v>102054.55</v>
      </c>
      <c r="E37">
        <v>1562.5</v>
      </c>
      <c r="F37">
        <v>1562.5</v>
      </c>
    </row>
    <row r="38" spans="1:6" x14ac:dyDescent="0.25">
      <c r="A38" s="7">
        <v>43355</v>
      </c>
      <c r="B38" s="3" t="s">
        <v>65</v>
      </c>
      <c r="C38" s="3">
        <v>-500</v>
      </c>
      <c r="D38" s="8">
        <v>101554.55</v>
      </c>
      <c r="E38">
        <v>-250</v>
      </c>
      <c r="F38">
        <v>-250</v>
      </c>
    </row>
    <row r="39" spans="1:6" x14ac:dyDescent="0.25">
      <c r="A39" s="7">
        <v>43367</v>
      </c>
      <c r="B39" s="3" t="s">
        <v>66</v>
      </c>
      <c r="C39" s="8">
        <v>3750</v>
      </c>
      <c r="D39" s="8">
        <v>105304.55</v>
      </c>
      <c r="E39">
        <v>1875</v>
      </c>
      <c r="F39">
        <v>1875</v>
      </c>
    </row>
    <row r="40" spans="1:6" x14ac:dyDescent="0.25">
      <c r="A40" s="7">
        <v>43375</v>
      </c>
      <c r="B40" s="3" t="s">
        <v>67</v>
      </c>
      <c r="C40" s="3">
        <v>-371.25</v>
      </c>
      <c r="D40" s="8">
        <v>104933.3</v>
      </c>
      <c r="E40">
        <v>-185.625</v>
      </c>
      <c r="F40">
        <v>-185.625</v>
      </c>
    </row>
    <row r="41" spans="1:6" x14ac:dyDescent="0.25">
      <c r="A41" s="7">
        <v>43377</v>
      </c>
      <c r="B41" s="3" t="s">
        <v>68</v>
      </c>
      <c r="C41" s="3">
        <v>-352.81</v>
      </c>
      <c r="D41" s="8">
        <v>104580.49</v>
      </c>
      <c r="E41">
        <v>-176.405</v>
      </c>
      <c r="F41">
        <v>-176.405</v>
      </c>
    </row>
    <row r="42" spans="1:6" x14ac:dyDescent="0.25">
      <c r="A42" s="7">
        <v>43389</v>
      </c>
      <c r="B42" s="3" t="s">
        <v>69</v>
      </c>
      <c r="C42" s="3">
        <v>-40</v>
      </c>
      <c r="D42" s="8">
        <v>104540.49</v>
      </c>
      <c r="E42">
        <v>-20</v>
      </c>
      <c r="F42">
        <v>-20</v>
      </c>
    </row>
    <row r="43" spans="1:6" x14ac:dyDescent="0.25">
      <c r="A43" s="7">
        <v>43399</v>
      </c>
      <c r="B43" s="3" t="s">
        <v>70</v>
      </c>
      <c r="C43" s="8">
        <v>3125</v>
      </c>
      <c r="D43" s="8">
        <v>107665.49</v>
      </c>
      <c r="E43">
        <v>1562.5</v>
      </c>
      <c r="F43">
        <v>1562.5</v>
      </c>
    </row>
    <row r="44" spans="1:6" x14ac:dyDescent="0.25">
      <c r="A44" s="7">
        <v>43413</v>
      </c>
      <c r="B44" s="3" t="s">
        <v>71</v>
      </c>
      <c r="C44" s="8">
        <v>-1483.47</v>
      </c>
      <c r="D44" s="8">
        <v>106182.02</v>
      </c>
      <c r="E44">
        <v>-741.73500000000001</v>
      </c>
      <c r="F44">
        <v>-741.73500000000001</v>
      </c>
    </row>
    <row r="45" spans="1:6" x14ac:dyDescent="0.25">
      <c r="A45" s="7">
        <v>43446</v>
      </c>
      <c r="B45" s="3" t="s">
        <v>72</v>
      </c>
      <c r="C45" s="3">
        <v>-500</v>
      </c>
      <c r="D45" s="8">
        <v>105682.02</v>
      </c>
      <c r="E45">
        <v>-250</v>
      </c>
      <c r="F45">
        <v>-250</v>
      </c>
    </row>
    <row r="46" spans="1:6" x14ac:dyDescent="0.25">
      <c r="A46" s="7">
        <v>43455</v>
      </c>
      <c r="B46" s="3" t="s">
        <v>55</v>
      </c>
      <c r="C46" s="8">
        <v>3750</v>
      </c>
      <c r="D46" s="8">
        <v>109432.02</v>
      </c>
      <c r="E46">
        <v>1875</v>
      </c>
      <c r="F46">
        <v>1875</v>
      </c>
    </row>
    <row r="47" spans="1:6" x14ac:dyDescent="0.25">
      <c r="A47" s="7">
        <v>43455</v>
      </c>
      <c r="B47" s="3" t="s">
        <v>73</v>
      </c>
      <c r="C47" s="3">
        <v>-371.25</v>
      </c>
      <c r="D47" s="8">
        <v>109060.77</v>
      </c>
      <c r="E47">
        <v>-185.625</v>
      </c>
      <c r="F47">
        <v>-185.625</v>
      </c>
    </row>
    <row r="48" spans="1:6" x14ac:dyDescent="0.25">
      <c r="A48" s="7">
        <v>43503</v>
      </c>
      <c r="B48" s="3" t="s">
        <v>74</v>
      </c>
      <c r="C48" s="8">
        <v>-1850</v>
      </c>
      <c r="D48" s="8">
        <v>107210.77</v>
      </c>
      <c r="E48">
        <v>-925</v>
      </c>
      <c r="F48">
        <v>-925</v>
      </c>
    </row>
    <row r="49" spans="1:6" x14ac:dyDescent="0.25">
      <c r="A49" s="7">
        <v>43504</v>
      </c>
      <c r="B49" s="3" t="s">
        <v>75</v>
      </c>
      <c r="C49" s="8">
        <v>3125</v>
      </c>
      <c r="D49" s="8">
        <v>110335.77</v>
      </c>
      <c r="E49">
        <v>1562.5</v>
      </c>
      <c r="F49">
        <v>1562.5</v>
      </c>
    </row>
    <row r="50" spans="1:6" x14ac:dyDescent="0.25">
      <c r="A50" s="7">
        <v>43536</v>
      </c>
      <c r="B50" s="3" t="s">
        <v>76</v>
      </c>
      <c r="C50" s="3">
        <v>-500</v>
      </c>
      <c r="D50" s="8">
        <v>109835.77</v>
      </c>
      <c r="E50">
        <v>-250</v>
      </c>
      <c r="F50">
        <v>-250</v>
      </c>
    </row>
    <row r="51" spans="1:6" x14ac:dyDescent="0.25">
      <c r="A51" s="7">
        <v>43539</v>
      </c>
      <c r="B51" s="3" t="s">
        <v>77</v>
      </c>
      <c r="C51" s="3">
        <v>900.1</v>
      </c>
      <c r="D51" s="8">
        <v>110735.87</v>
      </c>
      <c r="E51">
        <v>450.05</v>
      </c>
      <c r="F51">
        <v>450.05</v>
      </c>
    </row>
    <row r="52" spans="1:6" x14ac:dyDescent="0.25">
      <c r="A52" s="7">
        <v>43545</v>
      </c>
      <c r="B52" s="3" t="s">
        <v>55</v>
      </c>
      <c r="C52" s="8">
        <v>3750</v>
      </c>
      <c r="D52" s="8">
        <v>114485.87</v>
      </c>
      <c r="E52">
        <v>1875</v>
      </c>
      <c r="F52">
        <v>1875</v>
      </c>
    </row>
    <row r="53" spans="1:6" x14ac:dyDescent="0.25">
      <c r="A53" s="7">
        <v>43553</v>
      </c>
      <c r="B53" s="3" t="s">
        <v>73</v>
      </c>
      <c r="C53" s="3">
        <v>-371.25</v>
      </c>
      <c r="D53" s="8">
        <v>114114.62</v>
      </c>
      <c r="E53">
        <v>-185.625</v>
      </c>
      <c r="F53">
        <v>-185.625</v>
      </c>
    </row>
    <row r="54" spans="1:6" x14ac:dyDescent="0.25">
      <c r="A54" s="7">
        <v>43560</v>
      </c>
      <c r="B54" s="3" t="s">
        <v>78</v>
      </c>
      <c r="C54" s="3">
        <v>424.43</v>
      </c>
      <c r="D54" s="8">
        <v>114539.05</v>
      </c>
      <c r="E54">
        <v>212.215</v>
      </c>
      <c r="F54">
        <v>212.215</v>
      </c>
    </row>
    <row r="55" spans="1:6" x14ac:dyDescent="0.25">
      <c r="A55" s="7">
        <v>43566</v>
      </c>
      <c r="B55" s="3" t="s">
        <v>79</v>
      </c>
      <c r="C55" s="3">
        <v>-180</v>
      </c>
      <c r="D55" s="8">
        <v>114359.05</v>
      </c>
      <c r="E55">
        <v>-90</v>
      </c>
      <c r="F55">
        <v>-90</v>
      </c>
    </row>
    <row r="56" spans="1:6" x14ac:dyDescent="0.25">
      <c r="A56" s="7">
        <v>43628</v>
      </c>
      <c r="B56" s="3" t="s">
        <v>76</v>
      </c>
      <c r="C56" s="3">
        <v>-500</v>
      </c>
      <c r="D56" s="8">
        <v>113859.05</v>
      </c>
      <c r="E56">
        <v>-250</v>
      </c>
      <c r="F56">
        <v>-250</v>
      </c>
    </row>
    <row r="57" spans="1:6" x14ac:dyDescent="0.25">
      <c r="A57" s="7">
        <v>43637</v>
      </c>
      <c r="B57" s="3" t="s">
        <v>55</v>
      </c>
      <c r="C57" s="8">
        <v>3750</v>
      </c>
      <c r="D57" s="8">
        <v>117609.05</v>
      </c>
      <c r="E57">
        <v>1875</v>
      </c>
      <c r="F57">
        <v>1875</v>
      </c>
    </row>
    <row r="58" spans="1:6" x14ac:dyDescent="0.25">
      <c r="A58" s="7">
        <v>43642</v>
      </c>
      <c r="B58" s="3" t="s">
        <v>80</v>
      </c>
      <c r="C58" s="8">
        <v>1325</v>
      </c>
      <c r="D58" s="8">
        <v>118934.05</v>
      </c>
      <c r="E58">
        <v>662.5</v>
      </c>
      <c r="F58">
        <v>662.5</v>
      </c>
    </row>
    <row r="59" spans="1:6" x14ac:dyDescent="0.25">
      <c r="A59" s="7">
        <v>43644</v>
      </c>
      <c r="B59" s="3" t="s">
        <v>81</v>
      </c>
      <c r="C59" s="3">
        <v>-371.25</v>
      </c>
      <c r="D59" s="8">
        <v>118562.8</v>
      </c>
      <c r="E59">
        <v>-185.625</v>
      </c>
      <c r="F59">
        <v>-185.625</v>
      </c>
    </row>
    <row r="60" spans="1:6" x14ac:dyDescent="0.25">
      <c r="A60" s="7">
        <v>43651</v>
      </c>
      <c r="B60" s="3" t="s">
        <v>82</v>
      </c>
      <c r="C60" s="8">
        <v>3125</v>
      </c>
      <c r="D60" s="8">
        <v>120362.8</v>
      </c>
      <c r="E60">
        <v>1562.5</v>
      </c>
      <c r="F60">
        <v>1562.5</v>
      </c>
    </row>
    <row r="61" spans="1:6" x14ac:dyDescent="0.25">
      <c r="A61" s="7">
        <v>43651</v>
      </c>
      <c r="B61" s="3" t="s">
        <v>80</v>
      </c>
      <c r="C61" s="8">
        <v>-1325</v>
      </c>
      <c r="D61" s="8">
        <v>117237.8</v>
      </c>
      <c r="E61">
        <v>-662.5</v>
      </c>
      <c r="F61">
        <v>-662.5</v>
      </c>
    </row>
    <row r="62" spans="1:6" x14ac:dyDescent="0.25">
      <c r="A62" s="7">
        <v>43720</v>
      </c>
      <c r="B62" s="3" t="s">
        <v>76</v>
      </c>
      <c r="C62" s="3">
        <v>-500</v>
      </c>
      <c r="D62" s="8">
        <v>119862.8</v>
      </c>
      <c r="E62">
        <v>-250</v>
      </c>
      <c r="F62">
        <v>-250</v>
      </c>
    </row>
    <row r="63" spans="1:6" x14ac:dyDescent="0.25">
      <c r="A63" s="7">
        <v>43721</v>
      </c>
      <c r="B63" s="3" t="s">
        <v>83</v>
      </c>
      <c r="C63" s="3">
        <v>-40</v>
      </c>
      <c r="D63" s="8">
        <v>119822.8</v>
      </c>
      <c r="E63">
        <v>-20</v>
      </c>
      <c r="F63">
        <v>-20</v>
      </c>
    </row>
    <row r="64" spans="1:6" x14ac:dyDescent="0.25">
      <c r="A64" s="7">
        <v>43724</v>
      </c>
      <c r="B64" s="3" t="s">
        <v>84</v>
      </c>
      <c r="C64" s="3">
        <v>-352.81</v>
      </c>
      <c r="D64" s="8">
        <v>119469.99</v>
      </c>
      <c r="E64">
        <v>-176.405</v>
      </c>
      <c r="F64">
        <v>-176.405</v>
      </c>
    </row>
    <row r="65" spans="1:6" x14ac:dyDescent="0.25">
      <c r="A65" s="7">
        <v>43728</v>
      </c>
      <c r="B65" s="3" t="s">
        <v>85</v>
      </c>
      <c r="C65" s="8">
        <v>3125</v>
      </c>
      <c r="D65" s="8">
        <v>122594.99</v>
      </c>
      <c r="E65">
        <v>1562.5</v>
      </c>
      <c r="F65">
        <v>1562.5</v>
      </c>
    </row>
    <row r="66" spans="1:6" x14ac:dyDescent="0.25">
      <c r="A66" s="7">
        <v>43731</v>
      </c>
      <c r="B66" s="3" t="s">
        <v>66</v>
      </c>
      <c r="C66" s="8">
        <v>3750</v>
      </c>
      <c r="D66" s="8">
        <v>126344.99</v>
      </c>
      <c r="E66">
        <v>1875</v>
      </c>
      <c r="F66">
        <v>1875</v>
      </c>
    </row>
    <row r="67" spans="1:6" x14ac:dyDescent="0.25">
      <c r="A67" s="7">
        <v>43735</v>
      </c>
      <c r="B67" s="3" t="s">
        <v>86</v>
      </c>
      <c r="C67" s="3">
        <v>-371.25</v>
      </c>
      <c r="D67" s="8">
        <v>125973.74</v>
      </c>
      <c r="E67">
        <v>-185.625</v>
      </c>
      <c r="F67">
        <v>-185.625</v>
      </c>
    </row>
    <row r="68" spans="1:6" x14ac:dyDescent="0.25">
      <c r="A68" s="7">
        <v>43761</v>
      </c>
      <c r="B68" s="3" t="s">
        <v>87</v>
      </c>
      <c r="C68" s="8">
        <v>-1540.31</v>
      </c>
      <c r="D68" s="8">
        <v>124433.43</v>
      </c>
      <c r="E68">
        <v>-770.15499999999997</v>
      </c>
      <c r="F68">
        <v>-770.15499999999997</v>
      </c>
    </row>
    <row r="69" spans="1:6" x14ac:dyDescent="0.25">
      <c r="A69" s="7">
        <v>43811</v>
      </c>
      <c r="B69" s="3" t="s">
        <v>76</v>
      </c>
      <c r="C69" s="3">
        <v>-500</v>
      </c>
      <c r="D69" s="8">
        <v>123933.43</v>
      </c>
      <c r="E69">
        <v>-250</v>
      </c>
      <c r="F69">
        <v>-250</v>
      </c>
    </row>
    <row r="70" spans="1:6" x14ac:dyDescent="0.25">
      <c r="A70" s="7">
        <v>43819</v>
      </c>
      <c r="B70" s="3" t="s">
        <v>55</v>
      </c>
      <c r="C70" s="8">
        <v>3750</v>
      </c>
      <c r="D70" s="8">
        <v>127683.43</v>
      </c>
      <c r="E70">
        <v>1875</v>
      </c>
      <c r="F70">
        <v>1875</v>
      </c>
    </row>
    <row r="71" spans="1:6" x14ac:dyDescent="0.25">
      <c r="A71" s="7">
        <v>43819</v>
      </c>
      <c r="B71" s="3" t="s">
        <v>88</v>
      </c>
      <c r="C71" s="3">
        <v>-371.25</v>
      </c>
      <c r="D71" s="8">
        <v>127312.18</v>
      </c>
      <c r="E71">
        <v>-185.625</v>
      </c>
      <c r="F71">
        <v>-185.625</v>
      </c>
    </row>
    <row r="72" spans="1:6" x14ac:dyDescent="0.25">
      <c r="A72" s="7">
        <v>43868</v>
      </c>
      <c r="B72" s="3" t="s">
        <v>89</v>
      </c>
      <c r="C72" s="8">
        <v>3125</v>
      </c>
      <c r="D72" s="8">
        <v>130437.18</v>
      </c>
      <c r="E72">
        <v>1562.5</v>
      </c>
      <c r="F72">
        <v>1562.5</v>
      </c>
    </row>
    <row r="73" spans="1:6" x14ac:dyDescent="0.25">
      <c r="A73" s="7">
        <v>43902</v>
      </c>
      <c r="B73" s="3" t="s">
        <v>76</v>
      </c>
      <c r="C73" s="3">
        <v>-500</v>
      </c>
      <c r="D73" s="8">
        <v>129937.18</v>
      </c>
      <c r="E73">
        <v>-250</v>
      </c>
      <c r="F73">
        <v>-250</v>
      </c>
    </row>
    <row r="74" spans="1:6" x14ac:dyDescent="0.25">
      <c r="A74" s="7">
        <v>43910</v>
      </c>
      <c r="B74" s="3" t="s">
        <v>55</v>
      </c>
      <c r="C74" s="8">
        <v>3750</v>
      </c>
      <c r="D74" s="8">
        <v>133687.18</v>
      </c>
      <c r="E74">
        <v>1875</v>
      </c>
      <c r="F74">
        <v>1875</v>
      </c>
    </row>
    <row r="75" spans="1:6" x14ac:dyDescent="0.25">
      <c r="A75" s="7">
        <v>43920</v>
      </c>
      <c r="B75" s="3" t="s">
        <v>90</v>
      </c>
      <c r="C75" s="3">
        <v>-371.25</v>
      </c>
      <c r="D75" s="8">
        <v>133315.93</v>
      </c>
      <c r="E75">
        <v>-185.625</v>
      </c>
      <c r="F75">
        <v>-185.625</v>
      </c>
    </row>
    <row r="76" spans="1:6" x14ac:dyDescent="0.25">
      <c r="A76" s="7">
        <v>43952</v>
      </c>
      <c r="B76" s="3" t="s">
        <v>89</v>
      </c>
      <c r="C76" s="8">
        <v>3125</v>
      </c>
      <c r="D76" s="8">
        <v>136440.93</v>
      </c>
      <c r="E76">
        <v>1562.5</v>
      </c>
      <c r="F76">
        <v>1562.5</v>
      </c>
    </row>
    <row r="77" spans="1:6" x14ac:dyDescent="0.25">
      <c r="A77" s="7">
        <v>43994</v>
      </c>
      <c r="B77" s="3" t="s">
        <v>91</v>
      </c>
      <c r="C77" s="3">
        <v>-500</v>
      </c>
      <c r="D77" s="8">
        <v>135940.93</v>
      </c>
      <c r="E77">
        <v>-250</v>
      </c>
      <c r="F77">
        <v>-250</v>
      </c>
    </row>
    <row r="78" spans="1:6" x14ac:dyDescent="0.25">
      <c r="A78" s="7">
        <v>44004</v>
      </c>
      <c r="B78" s="3" t="s">
        <v>55</v>
      </c>
      <c r="C78" s="8">
        <v>3750</v>
      </c>
      <c r="D78" s="8">
        <v>139690.93</v>
      </c>
      <c r="E78">
        <v>1875</v>
      </c>
      <c r="F78">
        <v>1875</v>
      </c>
    </row>
    <row r="79" spans="1:6" x14ac:dyDescent="0.25">
      <c r="A79" s="7">
        <v>44012</v>
      </c>
      <c r="B79" s="3" t="s">
        <v>92</v>
      </c>
      <c r="C79" s="3">
        <v>-371.25</v>
      </c>
      <c r="D79" s="8">
        <v>139319.67999999999</v>
      </c>
      <c r="E79">
        <v>-185.625</v>
      </c>
      <c r="F79">
        <v>-185.625</v>
      </c>
    </row>
    <row r="80" spans="1:6" x14ac:dyDescent="0.25">
      <c r="A80" s="7">
        <v>44081</v>
      </c>
      <c r="B80" s="3" t="s">
        <v>89</v>
      </c>
      <c r="C80" s="8">
        <v>3125</v>
      </c>
      <c r="D80" s="8">
        <v>142444.68</v>
      </c>
      <c r="E80">
        <v>1562.5</v>
      </c>
      <c r="F80">
        <v>1562.5</v>
      </c>
    </row>
    <row r="81" spans="1:6" x14ac:dyDescent="0.25">
      <c r="A81" s="7">
        <v>44088</v>
      </c>
      <c r="B81" s="3" t="s">
        <v>93</v>
      </c>
      <c r="C81" s="3">
        <v>-40</v>
      </c>
      <c r="D81" s="8">
        <v>142404.68</v>
      </c>
      <c r="E81">
        <v>-20</v>
      </c>
      <c r="F81">
        <v>-20</v>
      </c>
    </row>
    <row r="82" spans="1:6" x14ac:dyDescent="0.25">
      <c r="A82" s="7">
        <v>44089</v>
      </c>
      <c r="B82" s="3" t="s">
        <v>94</v>
      </c>
      <c r="C82" s="3">
        <v>-500</v>
      </c>
      <c r="D82" s="8">
        <v>141904.68</v>
      </c>
      <c r="E82">
        <v>-250</v>
      </c>
      <c r="F82">
        <v>-250</v>
      </c>
    </row>
    <row r="83" spans="1:6" x14ac:dyDescent="0.25">
      <c r="A83" s="7">
        <v>44095</v>
      </c>
      <c r="B83" s="3" t="s">
        <v>55</v>
      </c>
      <c r="C83" s="8">
        <v>3750</v>
      </c>
      <c r="D83" s="8">
        <v>145654.68</v>
      </c>
      <c r="E83">
        <v>1875</v>
      </c>
      <c r="F83">
        <v>1875</v>
      </c>
    </row>
    <row r="84" spans="1:6" x14ac:dyDescent="0.25">
      <c r="A84" s="7">
        <v>44104</v>
      </c>
      <c r="B84" s="3" t="s">
        <v>95</v>
      </c>
      <c r="C84" s="8">
        <v>-1612.31</v>
      </c>
      <c r="D84" s="8">
        <v>144042.37</v>
      </c>
      <c r="E84">
        <v>-806.15499999999997</v>
      </c>
      <c r="F84">
        <v>-806.15499999999997</v>
      </c>
    </row>
    <row r="85" spans="1:6" x14ac:dyDescent="0.25">
      <c r="A85" s="7">
        <v>44105</v>
      </c>
      <c r="B85" s="3" t="s">
        <v>96</v>
      </c>
      <c r="C85" s="3">
        <v>-371.25</v>
      </c>
      <c r="D85" s="8">
        <v>143671.12</v>
      </c>
      <c r="E85">
        <v>-185.625</v>
      </c>
      <c r="F85">
        <v>-185.625</v>
      </c>
    </row>
    <row r="86" spans="1:6" x14ac:dyDescent="0.25">
      <c r="A86" s="7">
        <v>44125</v>
      </c>
      <c r="B86" s="3" t="s">
        <v>97</v>
      </c>
      <c r="C86" s="3">
        <v>979.41</v>
      </c>
      <c r="D86" s="8">
        <v>144650.53</v>
      </c>
      <c r="E86">
        <v>489.70499999999998</v>
      </c>
      <c r="F86">
        <v>489.70499999999998</v>
      </c>
    </row>
    <row r="87" spans="1:6" x14ac:dyDescent="0.25">
      <c r="A87" s="7">
        <v>44148</v>
      </c>
      <c r="B87" s="3" t="s">
        <v>98</v>
      </c>
      <c r="C87" s="8">
        <v>3125</v>
      </c>
      <c r="D87" s="8">
        <v>147775.53</v>
      </c>
      <c r="E87">
        <v>1562.5</v>
      </c>
      <c r="F87">
        <v>1562.5</v>
      </c>
    </row>
    <row r="88" spans="1:6" x14ac:dyDescent="0.25">
      <c r="A88" s="7">
        <v>44180</v>
      </c>
      <c r="B88" s="3" t="s">
        <v>94</v>
      </c>
      <c r="C88" s="3">
        <v>-500</v>
      </c>
      <c r="D88" s="8">
        <v>147275.53</v>
      </c>
      <c r="E88">
        <v>-250</v>
      </c>
      <c r="F88">
        <v>-250</v>
      </c>
    </row>
    <row r="89" spans="1:6" x14ac:dyDescent="0.25">
      <c r="A89" s="7">
        <v>44186</v>
      </c>
      <c r="B89" s="3" t="s">
        <v>55</v>
      </c>
      <c r="C89" s="8">
        <v>3750</v>
      </c>
      <c r="D89" s="8">
        <v>151025.53</v>
      </c>
      <c r="E89">
        <v>1875</v>
      </c>
      <c r="F89">
        <v>1875</v>
      </c>
    </row>
    <row r="90" spans="1:6" x14ac:dyDescent="0.25">
      <c r="A90" s="7">
        <v>44189</v>
      </c>
      <c r="B90" s="3" t="s">
        <v>99</v>
      </c>
      <c r="C90" s="3">
        <v>-371.25</v>
      </c>
      <c r="D90" s="8">
        <v>150654.28</v>
      </c>
      <c r="E90">
        <v>-185.625</v>
      </c>
      <c r="F90">
        <v>-185.625</v>
      </c>
    </row>
    <row r="91" spans="1:6" x14ac:dyDescent="0.25">
      <c r="A91" s="7">
        <v>44214</v>
      </c>
      <c r="B91" s="3" t="s">
        <v>89</v>
      </c>
      <c r="C91" s="8">
        <v>3125</v>
      </c>
      <c r="D91" s="8">
        <v>153779.28</v>
      </c>
      <c r="E91">
        <v>1562.5</v>
      </c>
      <c r="F91">
        <v>1562.5</v>
      </c>
    </row>
    <row r="92" spans="1:6" x14ac:dyDescent="0.25">
      <c r="A92" s="7">
        <v>44270</v>
      </c>
      <c r="B92" s="3" t="s">
        <v>94</v>
      </c>
      <c r="C92" s="3">
        <v>-500</v>
      </c>
      <c r="D92" s="8">
        <v>153279.28</v>
      </c>
      <c r="E92">
        <v>-250</v>
      </c>
      <c r="F92">
        <v>-250</v>
      </c>
    </row>
    <row r="93" spans="1:6" x14ac:dyDescent="0.25">
      <c r="A93" s="7">
        <v>44277</v>
      </c>
      <c r="B93" s="3" t="s">
        <v>100</v>
      </c>
      <c r="C93" s="8">
        <v>3750</v>
      </c>
      <c r="D93" s="8">
        <v>157029.28</v>
      </c>
      <c r="E93">
        <v>1875</v>
      </c>
      <c r="F93">
        <v>1875</v>
      </c>
    </row>
    <row r="94" spans="1:6" x14ac:dyDescent="0.25">
      <c r="A94" s="7">
        <v>44281</v>
      </c>
      <c r="B94" s="3" t="s">
        <v>101</v>
      </c>
      <c r="C94" s="8">
        <v>3125</v>
      </c>
      <c r="D94" s="8">
        <v>160154.28</v>
      </c>
      <c r="E94">
        <v>1562.5</v>
      </c>
      <c r="F94">
        <v>1562.5</v>
      </c>
    </row>
    <row r="95" spans="1:6" x14ac:dyDescent="0.25">
      <c r="A95" s="7">
        <v>44286</v>
      </c>
      <c r="B95" s="3" t="s">
        <v>102</v>
      </c>
      <c r="C95" s="3">
        <v>1</v>
      </c>
      <c r="D95" s="8">
        <v>159784.03</v>
      </c>
      <c r="E95">
        <v>0.5</v>
      </c>
      <c r="F95">
        <v>0.5</v>
      </c>
    </row>
    <row r="96" spans="1:6" x14ac:dyDescent="0.25">
      <c r="A96" s="7">
        <v>44287</v>
      </c>
      <c r="B96" s="3" t="s">
        <v>99</v>
      </c>
      <c r="C96" s="3">
        <v>-371.25</v>
      </c>
      <c r="D96" s="8">
        <v>159783.03</v>
      </c>
      <c r="E96">
        <v>-185.625</v>
      </c>
      <c r="F96">
        <v>-185.625</v>
      </c>
    </row>
    <row r="97" spans="1:6" x14ac:dyDescent="0.25">
      <c r="A97" s="7">
        <v>44287</v>
      </c>
      <c r="B97" s="3" t="s">
        <v>102</v>
      </c>
      <c r="C97" s="8">
        <v>8573</v>
      </c>
      <c r="D97" s="8">
        <v>188357.03</v>
      </c>
      <c r="E97">
        <v>4286.5</v>
      </c>
      <c r="F97">
        <v>4286.5</v>
      </c>
    </row>
    <row r="98" spans="1:6" x14ac:dyDescent="0.25">
      <c r="A98" s="7">
        <v>44287</v>
      </c>
      <c r="B98" s="3" t="s">
        <v>102</v>
      </c>
      <c r="C98" s="8">
        <v>20000</v>
      </c>
      <c r="D98" s="8">
        <v>179784.03</v>
      </c>
      <c r="E98">
        <v>10000</v>
      </c>
      <c r="F98">
        <v>10000</v>
      </c>
    </row>
    <row r="99" spans="1:6" x14ac:dyDescent="0.25">
      <c r="A99" s="7">
        <v>44362</v>
      </c>
      <c r="B99" s="3" t="s">
        <v>94</v>
      </c>
      <c r="C99" s="3">
        <v>-500</v>
      </c>
      <c r="D99" s="8">
        <v>187857.03</v>
      </c>
      <c r="E99">
        <v>-250</v>
      </c>
      <c r="F99">
        <v>-250</v>
      </c>
    </row>
    <row r="100" spans="1:6" x14ac:dyDescent="0.25">
      <c r="A100" s="7">
        <v>44368</v>
      </c>
      <c r="B100" s="3" t="s">
        <v>100</v>
      </c>
      <c r="C100" s="8">
        <v>3750</v>
      </c>
      <c r="D100" s="8">
        <v>191607.03</v>
      </c>
      <c r="E100">
        <v>1875</v>
      </c>
      <c r="F100">
        <v>1875</v>
      </c>
    </row>
    <row r="101" spans="1:6" x14ac:dyDescent="0.25">
      <c r="A101" s="7">
        <v>44378</v>
      </c>
      <c r="B101" s="3" t="s">
        <v>103</v>
      </c>
      <c r="C101" s="3">
        <v>-371.25</v>
      </c>
      <c r="D101" s="8">
        <v>191235.78</v>
      </c>
      <c r="E101">
        <v>-185.625</v>
      </c>
      <c r="F101">
        <v>-185.625</v>
      </c>
    </row>
    <row r="102" spans="1:6" x14ac:dyDescent="0.25">
      <c r="A102" s="7">
        <v>44398</v>
      </c>
      <c r="B102" s="3" t="s">
        <v>104</v>
      </c>
      <c r="C102" s="8">
        <v>3125</v>
      </c>
      <c r="D102" s="8">
        <v>194360.78</v>
      </c>
      <c r="E102">
        <v>1562.5</v>
      </c>
      <c r="F102">
        <v>1562.5</v>
      </c>
    </row>
    <row r="103" spans="1:6" x14ac:dyDescent="0.25">
      <c r="A103" s="7">
        <v>44453</v>
      </c>
      <c r="B103" s="3" t="s">
        <v>94</v>
      </c>
      <c r="C103" s="3">
        <v>-500</v>
      </c>
      <c r="D103" s="8">
        <v>193860.78</v>
      </c>
      <c r="E103">
        <v>-250</v>
      </c>
      <c r="F103">
        <v>-250</v>
      </c>
    </row>
    <row r="104" spans="1:6" x14ac:dyDescent="0.25">
      <c r="A104" s="7">
        <v>44456</v>
      </c>
      <c r="B104" s="3" t="s">
        <v>105</v>
      </c>
      <c r="C104" s="3">
        <v>-40</v>
      </c>
      <c r="D104" s="8">
        <v>193820.78</v>
      </c>
      <c r="E104">
        <v>-20</v>
      </c>
      <c r="F104">
        <v>-20</v>
      </c>
    </row>
    <row r="105" spans="1:6" x14ac:dyDescent="0.25">
      <c r="A105" s="7">
        <v>44459</v>
      </c>
      <c r="B105" s="3" t="s">
        <v>106</v>
      </c>
      <c r="C105" s="8">
        <v>3750</v>
      </c>
      <c r="D105" s="8">
        <v>197570.78</v>
      </c>
      <c r="E105">
        <v>1875</v>
      </c>
      <c r="F105">
        <v>1875</v>
      </c>
    </row>
    <row r="106" spans="1:6" x14ac:dyDescent="0.25">
      <c r="A106" s="7">
        <v>44469</v>
      </c>
      <c r="B106" s="3" t="s">
        <v>107</v>
      </c>
      <c r="C106" s="3">
        <v>-371.25</v>
      </c>
      <c r="D106" s="8">
        <v>197199.53</v>
      </c>
      <c r="E106">
        <v>-185.625</v>
      </c>
      <c r="F106">
        <v>-185.625</v>
      </c>
    </row>
    <row r="107" spans="1:6" x14ac:dyDescent="0.25">
      <c r="A107" s="7">
        <v>44510</v>
      </c>
      <c r="B107" s="3" t="s">
        <v>108</v>
      </c>
      <c r="C107" s="8">
        <v>-1732.26</v>
      </c>
      <c r="D107" s="8">
        <v>195467.27</v>
      </c>
      <c r="E107">
        <v>-866.13</v>
      </c>
      <c r="F107">
        <v>-866.13</v>
      </c>
    </row>
    <row r="108" spans="1:6" x14ac:dyDescent="0.25">
      <c r="A108" s="7">
        <v>44544</v>
      </c>
      <c r="B108" s="3" t="s">
        <v>109</v>
      </c>
      <c r="C108" s="8">
        <v>3125</v>
      </c>
      <c r="D108" s="8">
        <v>198092.27</v>
      </c>
      <c r="E108">
        <v>1562.5</v>
      </c>
      <c r="F108">
        <v>1562.5</v>
      </c>
    </row>
    <row r="109" spans="1:6" x14ac:dyDescent="0.25">
      <c r="A109" s="7">
        <v>44544</v>
      </c>
      <c r="B109" s="3" t="s">
        <v>94</v>
      </c>
      <c r="C109" s="3">
        <v>-500</v>
      </c>
      <c r="D109" s="8">
        <v>194967.27</v>
      </c>
      <c r="E109">
        <v>-250</v>
      </c>
      <c r="F109">
        <v>-250</v>
      </c>
    </row>
    <row r="110" spans="1:6" x14ac:dyDescent="0.25">
      <c r="A110" s="7">
        <v>44550</v>
      </c>
      <c r="B110" s="3" t="s">
        <v>106</v>
      </c>
      <c r="C110" s="8">
        <v>3750</v>
      </c>
      <c r="D110" s="8">
        <v>201842.27</v>
      </c>
      <c r="E110">
        <v>1875</v>
      </c>
      <c r="F110">
        <v>1875</v>
      </c>
    </row>
    <row r="111" spans="1:6" x14ac:dyDescent="0.25">
      <c r="A111" s="7">
        <v>44553</v>
      </c>
      <c r="B111" s="3" t="s">
        <v>110</v>
      </c>
      <c r="C111" s="3">
        <v>-371.25</v>
      </c>
      <c r="D111" s="8">
        <v>201471.02</v>
      </c>
      <c r="E111">
        <v>-185.625</v>
      </c>
      <c r="F111">
        <v>-185.625</v>
      </c>
    </row>
    <row r="112" spans="1:6" x14ac:dyDescent="0.25">
      <c r="A112" s="7">
        <v>44579</v>
      </c>
      <c r="B112" s="3" t="s">
        <v>111</v>
      </c>
      <c r="C112" s="3">
        <v>-960</v>
      </c>
      <c r="D112" s="8">
        <v>200511.02</v>
      </c>
      <c r="E112">
        <v>-480</v>
      </c>
      <c r="F112">
        <v>-480</v>
      </c>
    </row>
    <row r="113" spans="1:6" x14ac:dyDescent="0.25">
      <c r="A113" s="7">
        <v>44635</v>
      </c>
      <c r="B113" s="3" t="s">
        <v>94</v>
      </c>
      <c r="C113" s="3">
        <v>-500</v>
      </c>
      <c r="D113" s="8">
        <v>200011.02</v>
      </c>
      <c r="E113">
        <v>-250</v>
      </c>
      <c r="F113">
        <v>-250</v>
      </c>
    </row>
    <row r="114" spans="1:6" x14ac:dyDescent="0.25">
      <c r="A114" s="7">
        <v>44652</v>
      </c>
      <c r="B114" s="3" t="s">
        <v>110</v>
      </c>
      <c r="C114" s="3">
        <v>-371.25</v>
      </c>
      <c r="D114" s="8">
        <v>199639.77</v>
      </c>
      <c r="E114">
        <v>-185.625</v>
      </c>
      <c r="F114">
        <v>-185.625</v>
      </c>
    </row>
    <row r="115" spans="1:6" x14ac:dyDescent="0.25">
      <c r="A115" s="7">
        <v>44664</v>
      </c>
      <c r="B115" s="3" t="s">
        <v>109</v>
      </c>
      <c r="C115" s="8">
        <v>3125</v>
      </c>
      <c r="D115" s="8">
        <v>202764.77</v>
      </c>
      <c r="E115">
        <v>1562.5</v>
      </c>
      <c r="F115">
        <v>1562.5</v>
      </c>
    </row>
    <row r="116" spans="1:6" x14ac:dyDescent="0.25">
      <c r="A116" s="7">
        <v>44685</v>
      </c>
      <c r="B116" s="3" t="s">
        <v>112</v>
      </c>
      <c r="C116" s="8">
        <v>10000</v>
      </c>
      <c r="D116" s="8">
        <v>212764.77</v>
      </c>
      <c r="E116">
        <v>10000</v>
      </c>
    </row>
    <row r="117" spans="1:6" x14ac:dyDescent="0.25">
      <c r="A117" s="7">
        <v>44705</v>
      </c>
      <c r="B117" s="3" t="s">
        <v>175</v>
      </c>
      <c r="C117" s="3">
        <v>-75.14</v>
      </c>
      <c r="D117" s="3">
        <v>212689.63</v>
      </c>
      <c r="E117">
        <v>-37.57</v>
      </c>
      <c r="F117">
        <v>-37.57</v>
      </c>
    </row>
    <row r="118" spans="1:6" x14ac:dyDescent="0.25">
      <c r="A118" s="7">
        <v>44713</v>
      </c>
      <c r="B118" s="3" t="s">
        <v>11</v>
      </c>
      <c r="C118" s="3">
        <v>11.66</v>
      </c>
      <c r="D118" s="3">
        <v>212701.29</v>
      </c>
      <c r="E118">
        <v>7.4624000000000006</v>
      </c>
      <c r="F118">
        <v>4.1975999999999996</v>
      </c>
    </row>
    <row r="119" spans="1:6" x14ac:dyDescent="0.25">
      <c r="A119" s="7">
        <v>44733</v>
      </c>
      <c r="B119" s="3" t="s">
        <v>172</v>
      </c>
      <c r="C119" s="3">
        <v>-500</v>
      </c>
      <c r="D119" s="3">
        <v>212201.29</v>
      </c>
      <c r="E119">
        <v>-250</v>
      </c>
      <c r="F119">
        <v>-250</v>
      </c>
    </row>
    <row r="120" spans="1:6" x14ac:dyDescent="0.25">
      <c r="A120" s="7">
        <v>44740</v>
      </c>
      <c r="B120" s="3" t="s">
        <v>137</v>
      </c>
      <c r="C120" s="3">
        <v>-83.28</v>
      </c>
      <c r="D120" s="3">
        <v>212118.01</v>
      </c>
      <c r="E120">
        <v>-41.64</v>
      </c>
      <c r="F120">
        <v>-41.64</v>
      </c>
    </row>
    <row r="121" spans="1:6" x14ac:dyDescent="0.25">
      <c r="A121" s="7">
        <v>44742</v>
      </c>
      <c r="B121" s="3" t="s">
        <v>122</v>
      </c>
      <c r="C121" s="3">
        <v>-400.95</v>
      </c>
      <c r="D121" s="3">
        <v>211717.06</v>
      </c>
      <c r="E121">
        <v>-200.47499999999999</v>
      </c>
      <c r="F121">
        <v>-200.47499999999999</v>
      </c>
    </row>
    <row r="122" spans="1:6" x14ac:dyDescent="0.25">
      <c r="A122" s="7">
        <v>44743</v>
      </c>
      <c r="B122" s="3" t="s">
        <v>11</v>
      </c>
      <c r="C122" s="3">
        <v>26.19</v>
      </c>
      <c r="D122" s="3">
        <v>211743.25</v>
      </c>
      <c r="E122">
        <v>16.761600000000001</v>
      </c>
      <c r="F122">
        <v>9.4283999999999999</v>
      </c>
    </row>
    <row r="123" spans="1:6" x14ac:dyDescent="0.25">
      <c r="A123" s="7">
        <v>44748</v>
      </c>
      <c r="B123" s="3" t="s">
        <v>165</v>
      </c>
      <c r="C123" s="3">
        <v>3125</v>
      </c>
      <c r="D123" s="3">
        <v>214868.25</v>
      </c>
      <c r="E123">
        <v>1562.5</v>
      </c>
      <c r="F123">
        <v>1562.5</v>
      </c>
    </row>
    <row r="124" spans="1:6" x14ac:dyDescent="0.25">
      <c r="A124" s="7">
        <v>44762</v>
      </c>
      <c r="B124" s="3" t="s">
        <v>137</v>
      </c>
      <c r="C124" s="3">
        <v>-257.5</v>
      </c>
      <c r="D124" s="3">
        <v>214610.75</v>
      </c>
      <c r="E124">
        <v>-128.75</v>
      </c>
      <c r="F124">
        <v>-128.75</v>
      </c>
    </row>
    <row r="125" spans="1:6" x14ac:dyDescent="0.25">
      <c r="A125" s="7">
        <v>44774</v>
      </c>
      <c r="B125" s="3" t="s">
        <v>11</v>
      </c>
      <c r="C125" s="3">
        <v>27.29</v>
      </c>
      <c r="D125" s="3">
        <v>214638.04</v>
      </c>
      <c r="E125">
        <v>17.465599999999998</v>
      </c>
      <c r="F125">
        <v>9.8244000000000007</v>
      </c>
    </row>
    <row r="126" spans="1:6" x14ac:dyDescent="0.25">
      <c r="A126" s="7">
        <v>44790</v>
      </c>
      <c r="B126" s="3" t="s">
        <v>141</v>
      </c>
      <c r="C126" s="3">
        <v>-108.24</v>
      </c>
      <c r="D126" s="3">
        <v>214529.8</v>
      </c>
      <c r="E126">
        <v>-54.12</v>
      </c>
      <c r="F126">
        <v>-54.12</v>
      </c>
    </row>
    <row r="127" spans="1:6" x14ac:dyDescent="0.25">
      <c r="A127" s="7">
        <v>44798</v>
      </c>
      <c r="B127" s="3" t="s">
        <v>141</v>
      </c>
      <c r="C127" s="3">
        <v>-317.49</v>
      </c>
      <c r="D127" s="3">
        <v>214212.31</v>
      </c>
      <c r="E127">
        <v>-158.745</v>
      </c>
      <c r="F127">
        <v>-158.745</v>
      </c>
    </row>
    <row r="128" spans="1:6" x14ac:dyDescent="0.25">
      <c r="A128" s="7">
        <v>44805</v>
      </c>
      <c r="B128" s="3" t="s">
        <v>11</v>
      </c>
      <c r="C128" s="3">
        <v>36.44</v>
      </c>
      <c r="D128" s="3">
        <v>214248.75</v>
      </c>
      <c r="E128">
        <v>23.3216</v>
      </c>
      <c r="F128">
        <v>13.118399999999998</v>
      </c>
    </row>
    <row r="129" spans="1:6" x14ac:dyDescent="0.25">
      <c r="A129" s="7">
        <v>44810</v>
      </c>
      <c r="B129" s="3" t="s">
        <v>114</v>
      </c>
      <c r="C129" s="8">
        <v>3125</v>
      </c>
      <c r="D129" s="8">
        <v>3125</v>
      </c>
      <c r="E129">
        <v>1562.5</v>
      </c>
      <c r="F129">
        <v>1562.5</v>
      </c>
    </row>
    <row r="130" spans="1:6" x14ac:dyDescent="0.25">
      <c r="A130" s="7">
        <v>44812</v>
      </c>
      <c r="B130" s="3" t="s">
        <v>115</v>
      </c>
      <c r="C130" s="8">
        <v>-3125</v>
      </c>
      <c r="D130" s="3">
        <v>0</v>
      </c>
      <c r="E130">
        <v>-1562.5</v>
      </c>
      <c r="F130">
        <v>-1562.5</v>
      </c>
    </row>
    <row r="131" spans="1:6" x14ac:dyDescent="0.25">
      <c r="A131" s="7">
        <v>44812</v>
      </c>
      <c r="B131" s="3" t="s">
        <v>165</v>
      </c>
      <c r="C131" s="3">
        <v>3125</v>
      </c>
      <c r="D131" s="3">
        <v>217373.75</v>
      </c>
      <c r="E131">
        <v>1562.5</v>
      </c>
      <c r="F131">
        <v>1562.5</v>
      </c>
    </row>
    <row r="132" spans="1:6" x14ac:dyDescent="0.25">
      <c r="A132" s="7">
        <v>44816</v>
      </c>
      <c r="B132" s="3" t="s">
        <v>23</v>
      </c>
      <c r="C132" s="3">
        <v>-500</v>
      </c>
      <c r="D132" s="3">
        <v>216873.75</v>
      </c>
      <c r="E132">
        <v>-250</v>
      </c>
      <c r="F132">
        <v>-250</v>
      </c>
    </row>
    <row r="133" spans="1:6" x14ac:dyDescent="0.25">
      <c r="A133" s="7">
        <v>44816</v>
      </c>
      <c r="B133" s="3" t="s">
        <v>155</v>
      </c>
      <c r="C133" s="3">
        <v>-40</v>
      </c>
      <c r="D133" s="3">
        <v>216833.75</v>
      </c>
      <c r="E133">
        <v>-20</v>
      </c>
      <c r="F133">
        <v>-20</v>
      </c>
    </row>
    <row r="134" spans="1:6" x14ac:dyDescent="0.25">
      <c r="A134" s="7">
        <v>44833</v>
      </c>
      <c r="B134" s="3" t="s">
        <v>179</v>
      </c>
      <c r="C134" s="3">
        <v>35374.589999999997</v>
      </c>
      <c r="D134" s="3">
        <v>252209.34</v>
      </c>
      <c r="E134">
        <v>17687.294999999998</v>
      </c>
      <c r="F134">
        <v>17687.294999999998</v>
      </c>
    </row>
    <row r="135" spans="1:6" x14ac:dyDescent="0.25">
      <c r="A135" s="7">
        <v>44833</v>
      </c>
      <c r="B135" s="3" t="s">
        <v>13</v>
      </c>
      <c r="C135" s="3">
        <v>1</v>
      </c>
      <c r="D135" s="3">
        <v>216834.75</v>
      </c>
      <c r="E135">
        <v>0.5</v>
      </c>
      <c r="F135">
        <v>0.5</v>
      </c>
    </row>
    <row r="136" spans="1:6" x14ac:dyDescent="0.25">
      <c r="A136" s="7">
        <v>44835</v>
      </c>
      <c r="B136" s="3" t="s">
        <v>11</v>
      </c>
      <c r="C136" s="3">
        <v>35.94</v>
      </c>
      <c r="D136" s="3">
        <v>252245.28</v>
      </c>
      <c r="E136">
        <v>23.0016</v>
      </c>
      <c r="F136">
        <v>12.938399999999998</v>
      </c>
    </row>
    <row r="137" spans="1:6" x14ac:dyDescent="0.25">
      <c r="A137" s="7">
        <v>44837</v>
      </c>
      <c r="B137" s="3" t="s">
        <v>160</v>
      </c>
      <c r="C137" s="3">
        <v>-307.56</v>
      </c>
      <c r="D137" s="3">
        <v>251536.77</v>
      </c>
      <c r="E137">
        <v>-153.78</v>
      </c>
      <c r="F137">
        <v>-153.78</v>
      </c>
    </row>
    <row r="138" spans="1:6" x14ac:dyDescent="0.25">
      <c r="A138" s="7">
        <v>44837</v>
      </c>
      <c r="B138" s="3" t="s">
        <v>155</v>
      </c>
      <c r="C138" s="3">
        <v>-400.95</v>
      </c>
      <c r="D138" s="3">
        <v>251844.33</v>
      </c>
      <c r="E138">
        <v>-200.47499999999999</v>
      </c>
      <c r="F138">
        <v>-200.47499999999999</v>
      </c>
    </row>
    <row r="139" spans="1:6" x14ac:dyDescent="0.25">
      <c r="A139" s="7">
        <v>44860</v>
      </c>
      <c r="B139" s="3" t="s">
        <v>141</v>
      </c>
      <c r="C139" s="3">
        <v>-239.53</v>
      </c>
      <c r="D139" s="3">
        <v>251297.24</v>
      </c>
      <c r="E139">
        <v>-119.765</v>
      </c>
      <c r="F139">
        <v>-119.765</v>
      </c>
    </row>
    <row r="140" spans="1:6" x14ac:dyDescent="0.25">
      <c r="A140" s="7">
        <v>44866</v>
      </c>
      <c r="B140" s="3" t="s">
        <v>11</v>
      </c>
      <c r="C140" s="3">
        <v>64.09</v>
      </c>
      <c r="D140" s="3">
        <v>251361.33</v>
      </c>
      <c r="E140">
        <v>41.017600000000002</v>
      </c>
      <c r="F140">
        <v>23.072400000000002</v>
      </c>
    </row>
    <row r="141" spans="1:6" x14ac:dyDescent="0.25">
      <c r="A141" s="7">
        <v>44866</v>
      </c>
      <c r="B141" s="3" t="s">
        <v>150</v>
      </c>
      <c r="C141" s="3">
        <v>-2332.61</v>
      </c>
      <c r="D141" s="3">
        <v>249028.72</v>
      </c>
      <c r="E141">
        <v>-1166.3050000000001</v>
      </c>
      <c r="F141">
        <v>-1166.3050000000001</v>
      </c>
    </row>
    <row r="142" spans="1:6" x14ac:dyDescent="0.25">
      <c r="A142" s="7">
        <v>44889</v>
      </c>
      <c r="B142" s="3" t="s">
        <v>141</v>
      </c>
      <c r="C142" s="3">
        <v>-268.37</v>
      </c>
      <c r="D142" s="3">
        <v>248760.35</v>
      </c>
      <c r="E142">
        <v>-134.185</v>
      </c>
      <c r="F142">
        <v>-134.185</v>
      </c>
    </row>
    <row r="143" spans="1:6" x14ac:dyDescent="0.25">
      <c r="A143" s="7">
        <v>44896</v>
      </c>
      <c r="B143" s="3" t="s">
        <v>11</v>
      </c>
      <c r="C143" s="3">
        <v>81.849999999999994</v>
      </c>
      <c r="D143" s="3">
        <v>248842.2</v>
      </c>
      <c r="E143">
        <v>52.384</v>
      </c>
      <c r="F143">
        <v>29.465999999999994</v>
      </c>
    </row>
    <row r="144" spans="1:6" x14ac:dyDescent="0.25">
      <c r="A144" s="7">
        <v>44907</v>
      </c>
      <c r="B144" s="3" t="s">
        <v>23</v>
      </c>
      <c r="C144" s="3">
        <v>-500</v>
      </c>
      <c r="D144" s="3">
        <v>248342.2</v>
      </c>
      <c r="E144">
        <v>-250</v>
      </c>
      <c r="F144">
        <v>-250</v>
      </c>
    </row>
    <row r="145" spans="1:6" x14ac:dyDescent="0.25">
      <c r="A145" s="7">
        <v>44914</v>
      </c>
      <c r="B145" s="3" t="s">
        <v>137</v>
      </c>
      <c r="C145" s="3">
        <v>-217.96</v>
      </c>
      <c r="D145" s="3">
        <v>248124.24</v>
      </c>
      <c r="E145">
        <v>-108.98</v>
      </c>
      <c r="F145">
        <v>-108.98</v>
      </c>
    </row>
    <row r="146" spans="1:6" x14ac:dyDescent="0.25">
      <c r="A146" s="7">
        <v>44925</v>
      </c>
      <c r="B146" s="3" t="s">
        <v>155</v>
      </c>
      <c r="C146" s="3">
        <v>-400.95</v>
      </c>
      <c r="D146" s="3">
        <v>247723.29</v>
      </c>
      <c r="E146">
        <v>-200.47499999999999</v>
      </c>
      <c r="F146">
        <v>-200.47499999999999</v>
      </c>
    </row>
    <row r="147" spans="1:6" x14ac:dyDescent="0.25">
      <c r="A147" s="7">
        <v>44927</v>
      </c>
      <c r="B147" s="3" t="s">
        <v>11</v>
      </c>
      <c r="C147" s="3">
        <v>84.39</v>
      </c>
      <c r="D147" s="3">
        <v>247807.68</v>
      </c>
      <c r="E147">
        <v>54.009599999999999</v>
      </c>
      <c r="F147">
        <v>30.380400000000002</v>
      </c>
    </row>
    <row r="148" spans="1:6" x14ac:dyDescent="0.25">
      <c r="A148" s="7">
        <v>44929</v>
      </c>
      <c r="B148" s="3" t="s">
        <v>131</v>
      </c>
      <c r="C148" s="3">
        <v>1666</v>
      </c>
      <c r="D148" s="3">
        <v>249473.68</v>
      </c>
      <c r="E148">
        <v>1666</v>
      </c>
    </row>
    <row r="149" spans="1:6" x14ac:dyDescent="0.25">
      <c r="A149" s="7">
        <v>44930</v>
      </c>
      <c r="B149" s="3" t="s">
        <v>152</v>
      </c>
      <c r="C149" s="3">
        <v>1107.19</v>
      </c>
      <c r="D149" s="3">
        <v>250580.87</v>
      </c>
      <c r="E149">
        <v>553.59500000000003</v>
      </c>
      <c r="F149">
        <v>553.59500000000003</v>
      </c>
    </row>
    <row r="150" spans="1:6" x14ac:dyDescent="0.25">
      <c r="A150" s="7">
        <v>44956</v>
      </c>
      <c r="B150" s="3" t="s">
        <v>150</v>
      </c>
      <c r="C150" s="3">
        <v>-609.54</v>
      </c>
      <c r="D150" s="3">
        <v>249971.33</v>
      </c>
      <c r="E150">
        <v>-304.77</v>
      </c>
      <c r="F150">
        <v>-304.77</v>
      </c>
    </row>
    <row r="151" spans="1:6" x14ac:dyDescent="0.25">
      <c r="A151" s="7">
        <v>44958</v>
      </c>
      <c r="B151" s="3" t="s">
        <v>11</v>
      </c>
      <c r="C151" s="3">
        <v>116.93</v>
      </c>
      <c r="D151" s="3">
        <v>250088.26</v>
      </c>
      <c r="E151">
        <v>75.419850000000011</v>
      </c>
      <c r="F151">
        <v>41.510149999999996</v>
      </c>
    </row>
    <row r="152" spans="1:6" x14ac:dyDescent="0.25">
      <c r="A152" s="7">
        <v>44958</v>
      </c>
      <c r="B152" s="3" t="s">
        <v>131</v>
      </c>
      <c r="C152" s="3">
        <v>1666</v>
      </c>
      <c r="D152" s="3">
        <v>251754.26</v>
      </c>
      <c r="E152">
        <v>1666</v>
      </c>
    </row>
    <row r="153" spans="1:6" x14ac:dyDescent="0.25">
      <c r="A153" s="7">
        <v>44963</v>
      </c>
      <c r="B153" s="3" t="s">
        <v>141</v>
      </c>
      <c r="C153" s="3">
        <v>-1523.23</v>
      </c>
      <c r="D153" s="3">
        <v>250231.03</v>
      </c>
      <c r="E153">
        <v>-761.61500000000001</v>
      </c>
      <c r="F153">
        <v>-761.61500000000001</v>
      </c>
    </row>
    <row r="154" spans="1:6" x14ac:dyDescent="0.25">
      <c r="A154" s="7">
        <v>44981</v>
      </c>
      <c r="B154" s="3" t="s">
        <v>141</v>
      </c>
      <c r="C154" s="3">
        <v>-613.94000000000005</v>
      </c>
      <c r="D154" s="3">
        <v>249617.09</v>
      </c>
      <c r="E154">
        <v>-306.97000000000003</v>
      </c>
      <c r="F154">
        <v>-306.97000000000003</v>
      </c>
    </row>
    <row r="155" spans="1:6" x14ac:dyDescent="0.25">
      <c r="A155" s="7">
        <v>44986</v>
      </c>
      <c r="B155" s="3" t="s">
        <v>11</v>
      </c>
      <c r="C155" s="3">
        <v>124.86</v>
      </c>
      <c r="D155" s="3">
        <v>249741.95</v>
      </c>
      <c r="E155">
        <v>80.534700000000001</v>
      </c>
      <c r="F155">
        <f>C155-E155</f>
        <v>44.325299999999999</v>
      </c>
    </row>
    <row r="156" spans="1:6" x14ac:dyDescent="0.25">
      <c r="A156" s="7">
        <v>44986</v>
      </c>
      <c r="B156" s="3" t="s">
        <v>131</v>
      </c>
      <c r="C156" s="3">
        <v>1666</v>
      </c>
      <c r="D156" s="3">
        <v>251407.95</v>
      </c>
      <c r="E156">
        <v>1666</v>
      </c>
    </row>
    <row r="157" spans="1:6" x14ac:dyDescent="0.25">
      <c r="A157" s="7">
        <v>44998</v>
      </c>
      <c r="B157" s="3" t="s">
        <v>23</v>
      </c>
      <c r="C157" s="3">
        <v>-500</v>
      </c>
      <c r="D157" s="3">
        <v>250907.95</v>
      </c>
      <c r="E157">
        <v>-250</v>
      </c>
      <c r="F157">
        <v>-250</v>
      </c>
    </row>
    <row r="158" spans="1:6" x14ac:dyDescent="0.25">
      <c r="A158" s="7">
        <v>44999</v>
      </c>
      <c r="B158" s="3" t="s">
        <v>16</v>
      </c>
      <c r="C158" s="3">
        <v>3125</v>
      </c>
      <c r="D158" s="3">
        <v>254032.95</v>
      </c>
      <c r="E158">
        <v>1562.5</v>
      </c>
      <c r="F158">
        <v>1562.5</v>
      </c>
    </row>
    <row r="159" spans="1:6" x14ac:dyDescent="0.25">
      <c r="A159" s="7">
        <v>45001</v>
      </c>
      <c r="B159" s="3" t="s">
        <v>141</v>
      </c>
      <c r="C159" s="3">
        <v>-546.91999999999996</v>
      </c>
      <c r="D159" s="3">
        <v>253486.03</v>
      </c>
      <c r="E159">
        <v>-273.45999999999998</v>
      </c>
      <c r="F159">
        <v>-273.45999999999998</v>
      </c>
    </row>
    <row r="160" spans="1:6" x14ac:dyDescent="0.25">
      <c r="A160" s="7">
        <v>45009</v>
      </c>
      <c r="B160" s="3" t="s">
        <v>146</v>
      </c>
      <c r="C160" s="3">
        <v>-99</v>
      </c>
      <c r="D160" s="3">
        <v>253387.03</v>
      </c>
      <c r="E160">
        <v>-49.5</v>
      </c>
      <c r="F160">
        <v>-49.5</v>
      </c>
    </row>
    <row r="161" spans="1:6" x14ac:dyDescent="0.25">
      <c r="A161" s="7">
        <v>45015</v>
      </c>
      <c r="B161" s="3" t="s">
        <v>122</v>
      </c>
      <c r="C161" s="3">
        <v>-400.95</v>
      </c>
      <c r="D161" s="3">
        <v>252986.08</v>
      </c>
      <c r="E161">
        <v>-200.47499999999999</v>
      </c>
      <c r="F161">
        <v>-200.47499999999999</v>
      </c>
    </row>
    <row r="162" spans="1:6" x14ac:dyDescent="0.25">
      <c r="A162" s="7">
        <v>45017</v>
      </c>
      <c r="B162" s="3" t="s">
        <v>11</v>
      </c>
      <c r="C162" s="3">
        <v>160.9</v>
      </c>
      <c r="D162" s="3">
        <v>253146.98</v>
      </c>
      <c r="E162">
        <v>103.86095</v>
      </c>
      <c r="F162">
        <v>57.039050000000003</v>
      </c>
    </row>
    <row r="163" spans="1:6" x14ac:dyDescent="0.25">
      <c r="A163" s="7">
        <v>45019</v>
      </c>
      <c r="B163" s="3" t="s">
        <v>131</v>
      </c>
      <c r="C163" s="3">
        <v>1666</v>
      </c>
      <c r="D163" s="3">
        <v>254812.98</v>
      </c>
      <c r="E163">
        <v>1666</v>
      </c>
    </row>
    <row r="164" spans="1:6" x14ac:dyDescent="0.25">
      <c r="A164" s="7">
        <v>45022</v>
      </c>
      <c r="B164" s="3" t="s">
        <v>141</v>
      </c>
      <c r="C164" s="3">
        <v>-546.91999999999996</v>
      </c>
      <c r="D164" s="3">
        <v>254266.06</v>
      </c>
      <c r="E164">
        <v>-273.45999999999998</v>
      </c>
      <c r="F164">
        <v>-273.45999999999998</v>
      </c>
    </row>
    <row r="165" spans="1:6" x14ac:dyDescent="0.25">
      <c r="A165" s="7">
        <v>45047</v>
      </c>
      <c r="B165" s="3" t="s">
        <v>11</v>
      </c>
      <c r="C165" s="3">
        <v>156.72999999999999</v>
      </c>
      <c r="D165" s="3">
        <v>254422.79</v>
      </c>
      <c r="E165">
        <v>101.09085</v>
      </c>
      <c r="F165">
        <v>55.639149999999987</v>
      </c>
    </row>
    <row r="166" spans="1:6" x14ac:dyDescent="0.25">
      <c r="A166" s="7">
        <v>45048</v>
      </c>
      <c r="B166" s="3" t="s">
        <v>116</v>
      </c>
      <c r="C166" s="3">
        <v>-425.38</v>
      </c>
      <c r="D166" s="3">
        <v>255663.41</v>
      </c>
      <c r="E166">
        <v>-212.69</v>
      </c>
      <c r="F166">
        <v>-212.69</v>
      </c>
    </row>
    <row r="167" spans="1:6" x14ac:dyDescent="0.25">
      <c r="A167" s="7">
        <v>45048</v>
      </c>
      <c r="B167" s="3" t="s">
        <v>131</v>
      </c>
      <c r="C167" s="3">
        <v>1666</v>
      </c>
      <c r="D167" s="3">
        <v>256088.79</v>
      </c>
      <c r="E167">
        <v>1666</v>
      </c>
    </row>
    <row r="168" spans="1:6" x14ac:dyDescent="0.25">
      <c r="A168" s="7">
        <v>45062</v>
      </c>
      <c r="B168" s="3" t="s">
        <v>141</v>
      </c>
      <c r="C168" s="3">
        <v>-172.56</v>
      </c>
      <c r="D168" s="3">
        <v>255490.85</v>
      </c>
      <c r="E168">
        <v>-86.28</v>
      </c>
      <c r="F168">
        <v>-86.28</v>
      </c>
    </row>
    <row r="169" spans="1:6" x14ac:dyDescent="0.25">
      <c r="A169" s="7">
        <v>45070</v>
      </c>
      <c r="B169" s="3" t="s">
        <v>141</v>
      </c>
      <c r="C169" s="3">
        <v>-594.87</v>
      </c>
      <c r="D169" s="3">
        <v>254895.98</v>
      </c>
      <c r="E169">
        <v>-297.435</v>
      </c>
      <c r="F169">
        <v>-297.435</v>
      </c>
    </row>
    <row r="170" spans="1:6" x14ac:dyDescent="0.25">
      <c r="A170" s="7">
        <v>45078</v>
      </c>
      <c r="B170" s="3" t="s">
        <v>16</v>
      </c>
      <c r="C170" s="3">
        <v>3125</v>
      </c>
      <c r="D170" s="3">
        <v>259860.5</v>
      </c>
      <c r="E170">
        <v>1562.5</v>
      </c>
      <c r="F170">
        <v>1562.5</v>
      </c>
    </row>
    <row r="171" spans="1:6" x14ac:dyDescent="0.25">
      <c r="A171" s="7">
        <v>45078</v>
      </c>
      <c r="B171" s="3" t="s">
        <v>11</v>
      </c>
      <c r="C171" s="3">
        <v>173.52</v>
      </c>
      <c r="D171" s="3">
        <v>255069.5</v>
      </c>
      <c r="E171">
        <v>112.78800000000001</v>
      </c>
      <c r="F171">
        <v>60.731999999999999</v>
      </c>
    </row>
    <row r="172" spans="1:6" x14ac:dyDescent="0.25">
      <c r="A172" s="7">
        <v>45078</v>
      </c>
      <c r="B172" s="3" t="s">
        <v>131</v>
      </c>
      <c r="C172" s="3">
        <v>1666</v>
      </c>
      <c r="D172" s="3">
        <v>256735.5</v>
      </c>
      <c r="E172">
        <v>1666</v>
      </c>
    </row>
    <row r="173" spans="1:6" x14ac:dyDescent="0.25">
      <c r="A173" s="7">
        <v>45089</v>
      </c>
      <c r="B173" s="3" t="s">
        <v>23</v>
      </c>
      <c r="C173" s="3">
        <v>-500</v>
      </c>
      <c r="D173" s="3">
        <v>259360.5</v>
      </c>
      <c r="E173">
        <v>-250</v>
      </c>
      <c r="F173">
        <v>-250</v>
      </c>
    </row>
    <row r="174" spans="1:6" x14ac:dyDescent="0.25">
      <c r="A174" s="7">
        <v>45097</v>
      </c>
      <c r="B174" s="3" t="s">
        <v>137</v>
      </c>
      <c r="C174" s="3">
        <v>-591.85</v>
      </c>
      <c r="D174" s="3">
        <v>258768.65</v>
      </c>
      <c r="E174">
        <v>-295.92500000000001</v>
      </c>
      <c r="F174">
        <v>-295.92500000000001</v>
      </c>
    </row>
    <row r="175" spans="1:6" x14ac:dyDescent="0.25">
      <c r="A175" s="7">
        <v>45098</v>
      </c>
      <c r="B175" s="3" t="s">
        <v>135</v>
      </c>
      <c r="C175" s="3">
        <v>-250</v>
      </c>
      <c r="D175" s="3">
        <v>258518.65</v>
      </c>
      <c r="E175">
        <v>-125</v>
      </c>
      <c r="F175">
        <v>-125</v>
      </c>
    </row>
    <row r="176" spans="1:6" x14ac:dyDescent="0.25">
      <c r="A176" s="7">
        <v>45106</v>
      </c>
      <c r="B176" s="3" t="s">
        <v>122</v>
      </c>
      <c r="C176" s="3">
        <v>-400.95</v>
      </c>
      <c r="D176" s="3">
        <v>258117.7</v>
      </c>
      <c r="E176">
        <v>-200.47499999999999</v>
      </c>
      <c r="F176">
        <v>-200.47499999999999</v>
      </c>
    </row>
    <row r="177" spans="1:6" x14ac:dyDescent="0.25">
      <c r="A177" s="7">
        <v>45108</v>
      </c>
      <c r="B177" s="3" t="s">
        <v>11</v>
      </c>
      <c r="C177" s="3">
        <v>181.1</v>
      </c>
      <c r="D177" s="3">
        <v>258298.8</v>
      </c>
      <c r="E177">
        <v>117.715</v>
      </c>
      <c r="F177">
        <v>63.384999999999991</v>
      </c>
    </row>
    <row r="178" spans="1:6" x14ac:dyDescent="0.25">
      <c r="A178" s="7">
        <v>45110</v>
      </c>
      <c r="B178" s="3" t="s">
        <v>131</v>
      </c>
      <c r="C178" s="3">
        <v>5000</v>
      </c>
      <c r="D178" s="3">
        <v>263298.8</v>
      </c>
      <c r="E178">
        <v>5000</v>
      </c>
    </row>
    <row r="179" spans="1:6" x14ac:dyDescent="0.25">
      <c r="A179" s="7">
        <v>45139</v>
      </c>
      <c r="B179" s="3" t="s">
        <v>11</v>
      </c>
      <c r="C179" s="3">
        <v>189.85</v>
      </c>
      <c r="D179" s="3">
        <v>263488.65000000002</v>
      </c>
      <c r="E179">
        <f>C179*0.55</f>
        <v>104.4175</v>
      </c>
      <c r="F179">
        <f>C179-E179</f>
        <v>85.43249999999999</v>
      </c>
    </row>
    <row r="180" spans="1:6" x14ac:dyDescent="0.25">
      <c r="A180" s="7">
        <v>45167</v>
      </c>
      <c r="B180" s="3" t="s">
        <v>128</v>
      </c>
      <c r="C180" s="3">
        <v>137447</v>
      </c>
      <c r="D180" s="3">
        <v>400935.65</v>
      </c>
      <c r="E180" s="14">
        <v>68723.5</v>
      </c>
      <c r="F180" s="14">
        <v>68723.5</v>
      </c>
    </row>
    <row r="181" spans="1:6" x14ac:dyDescent="0.25">
      <c r="A181" s="7">
        <v>45170</v>
      </c>
      <c r="B181" s="3" t="s">
        <v>11</v>
      </c>
      <c r="C181" s="3">
        <v>223.33</v>
      </c>
      <c r="D181" s="3">
        <v>401158.98</v>
      </c>
      <c r="E181">
        <v>145.1645</v>
      </c>
      <c r="F181">
        <v>78.165500000000009</v>
      </c>
    </row>
    <row r="182" spans="1:6" x14ac:dyDescent="0.25">
      <c r="A182" s="7">
        <v>45180</v>
      </c>
      <c r="B182" s="3" t="s">
        <v>126</v>
      </c>
      <c r="C182" s="3">
        <v>-44</v>
      </c>
      <c r="D182" s="3">
        <v>401114.98</v>
      </c>
      <c r="E182">
        <v>-22</v>
      </c>
      <c r="F182">
        <v>-22</v>
      </c>
    </row>
    <row r="183" spans="1:6" x14ac:dyDescent="0.25">
      <c r="A183" s="7">
        <v>45181</v>
      </c>
      <c r="B183" s="3" t="s">
        <v>23</v>
      </c>
      <c r="C183" s="3">
        <v>-500</v>
      </c>
      <c r="D183" s="3">
        <v>400614.98</v>
      </c>
      <c r="E183">
        <v>-250</v>
      </c>
      <c r="F183">
        <v>-250</v>
      </c>
    </row>
    <row r="184" spans="1:6" x14ac:dyDescent="0.25">
      <c r="A184" s="7">
        <v>45182</v>
      </c>
      <c r="B184" s="3" t="s">
        <v>16</v>
      </c>
      <c r="C184" s="3">
        <v>3125</v>
      </c>
      <c r="D184" s="3">
        <v>403739.98</v>
      </c>
      <c r="E184">
        <v>1562.5</v>
      </c>
      <c r="F184">
        <v>1562.5</v>
      </c>
    </row>
    <row r="185" spans="1:6" x14ac:dyDescent="0.25">
      <c r="A185" s="7">
        <v>45198</v>
      </c>
      <c r="B185" s="3" t="s">
        <v>122</v>
      </c>
      <c r="C185" s="3">
        <v>-400.95</v>
      </c>
      <c r="D185" s="3">
        <v>403339.03</v>
      </c>
      <c r="E185">
        <v>-200.47499999999999</v>
      </c>
      <c r="F185">
        <v>-200.47499999999999</v>
      </c>
    </row>
    <row r="186" spans="1:6" x14ac:dyDescent="0.25">
      <c r="A186" s="7">
        <v>45200</v>
      </c>
      <c r="B186" s="3" t="s">
        <v>11</v>
      </c>
      <c r="C186" s="3">
        <v>330.96</v>
      </c>
      <c r="D186" s="3">
        <v>403669.99</v>
      </c>
      <c r="E186">
        <f>C186*0.55</f>
        <v>182.02799999999999</v>
      </c>
      <c r="F186">
        <f>C186-E186</f>
        <v>148.93199999999999</v>
      </c>
    </row>
    <row r="187" spans="1:6" x14ac:dyDescent="0.25">
      <c r="A187" s="7">
        <v>45219</v>
      </c>
      <c r="B187" s="3" t="s">
        <v>119</v>
      </c>
      <c r="C187" s="3">
        <v>-35</v>
      </c>
      <c r="D187" s="3">
        <v>403634.99</v>
      </c>
      <c r="E187">
        <v>-17.5</v>
      </c>
      <c r="F187">
        <v>-17.5</v>
      </c>
    </row>
    <row r="188" spans="1:6" x14ac:dyDescent="0.25">
      <c r="A188" s="7">
        <v>45231</v>
      </c>
      <c r="B188" s="3" t="s">
        <v>11</v>
      </c>
      <c r="C188" s="3">
        <v>342.83</v>
      </c>
      <c r="D188" s="3">
        <v>403977.82</v>
      </c>
      <c r="E188">
        <f>C188*0.55</f>
        <v>188.5565</v>
      </c>
      <c r="F188">
        <f>C188-E188</f>
        <v>154.27349999999998</v>
      </c>
    </row>
    <row r="189" spans="1:6" x14ac:dyDescent="0.25">
      <c r="A189" s="7">
        <v>45231</v>
      </c>
      <c r="B189" s="3" t="s">
        <v>116</v>
      </c>
      <c r="C189" s="3">
        <v>-722.37</v>
      </c>
      <c r="D189" s="3">
        <v>403255.45</v>
      </c>
      <c r="E189">
        <v>-361.185</v>
      </c>
      <c r="F189">
        <v>-361.185</v>
      </c>
    </row>
    <row r="190" spans="1:6" x14ac:dyDescent="0.25">
      <c r="A190" s="7"/>
      <c r="B190" s="3"/>
      <c r="C190" s="8"/>
      <c r="D190" s="3"/>
    </row>
    <row r="191" spans="1:6" x14ac:dyDescent="0.25">
      <c r="A191" s="7"/>
      <c r="B191" s="3"/>
      <c r="C191" s="8"/>
      <c r="D191" s="8"/>
    </row>
    <row r="192" spans="1:6" x14ac:dyDescent="0.25">
      <c r="A192" s="7"/>
      <c r="B192" s="3"/>
      <c r="C192" s="3"/>
      <c r="D192" s="11">
        <f>D190</f>
        <v>0</v>
      </c>
    </row>
    <row r="194" spans="3:6" x14ac:dyDescent="0.25">
      <c r="C194" t="s">
        <v>183</v>
      </c>
      <c r="E194" s="16">
        <f>SUM(E5:E193)</f>
        <v>177280.92573399999</v>
      </c>
      <c r="F194" s="16">
        <f>SUM(F5:F193)</f>
        <v>151738.15426599997</v>
      </c>
    </row>
    <row r="195" spans="3:6" x14ac:dyDescent="0.25">
      <c r="C195" t="s">
        <v>184</v>
      </c>
      <c r="E195" s="16">
        <f>72496*0.6296</f>
        <v>45643.481600000006</v>
      </c>
      <c r="F195" s="16">
        <f>72496-E195</f>
        <v>26852.518399999994</v>
      </c>
    </row>
    <row r="196" spans="3:6" x14ac:dyDescent="0.25">
      <c r="E196" s="16"/>
      <c r="F196" s="16"/>
    </row>
    <row r="197" spans="3:6" x14ac:dyDescent="0.25">
      <c r="C197" s="18">
        <f>E197+F197</f>
        <v>401515.07999999996</v>
      </c>
      <c r="E197" s="16">
        <f>SUM(E194:E196)</f>
        <v>222924.40733399999</v>
      </c>
      <c r="F197" s="16">
        <f>SUM(F194:F196)</f>
        <v>178590.67266599997</v>
      </c>
    </row>
    <row r="199" spans="3:6" x14ac:dyDescent="0.25">
      <c r="C199" t="s">
        <v>181</v>
      </c>
      <c r="E199" s="15">
        <f>E197/C197</f>
        <v>0.55520805677834073</v>
      </c>
      <c r="F199" s="15">
        <f>F197/C197</f>
        <v>0.44479194322165927</v>
      </c>
    </row>
    <row r="200" spans="3:6" x14ac:dyDescent="0.25">
      <c r="C200" t="s">
        <v>182</v>
      </c>
      <c r="E200">
        <f>D189-C197</f>
        <v>1740.3700000000536</v>
      </c>
    </row>
    <row r="202" spans="3:6" x14ac:dyDescent="0.25">
      <c r="C202" t="s">
        <v>185</v>
      </c>
      <c r="E202" s="16">
        <f>E199*E200</f>
        <v>966.26744577535055</v>
      </c>
      <c r="F202" s="16">
        <f>F199*E200</f>
        <v>774.102554224703</v>
      </c>
    </row>
    <row r="203" spans="3:6" x14ac:dyDescent="0.25">
      <c r="E203" s="16"/>
      <c r="F203" s="16"/>
    </row>
    <row r="204" spans="3:6" s="11" customFormat="1" x14ac:dyDescent="0.25">
      <c r="C204" s="11">
        <f ca="1">SUM(C204:F204)</f>
        <v>403255.45</v>
      </c>
      <c r="E204" s="17">
        <f>E202+E197</f>
        <v>223890.67477977535</v>
      </c>
      <c r="F204" s="17">
        <f>F202+F197</f>
        <v>179364.77522022466</v>
      </c>
    </row>
    <row r="206" spans="3:6" x14ac:dyDescent="0.25">
      <c r="E206" s="18"/>
    </row>
    <row r="219" spans="1:5" x14ac:dyDescent="0.25">
      <c r="A219" s="7">
        <v>44929</v>
      </c>
      <c r="B219" s="3" t="s">
        <v>131</v>
      </c>
      <c r="C219" s="3">
        <v>1666</v>
      </c>
      <c r="D219" s="3">
        <v>249473.68</v>
      </c>
      <c r="E219">
        <v>1666</v>
      </c>
    </row>
    <row r="220" spans="1:5" x14ac:dyDescent="0.25">
      <c r="A220" s="7">
        <v>44958</v>
      </c>
      <c r="B220" s="3" t="s">
        <v>131</v>
      </c>
      <c r="C220" s="3">
        <v>1666</v>
      </c>
      <c r="D220" s="3">
        <v>251754.26</v>
      </c>
      <c r="E220">
        <v>1666</v>
      </c>
    </row>
    <row r="221" spans="1:5" x14ac:dyDescent="0.25">
      <c r="A221" s="7">
        <v>44986</v>
      </c>
      <c r="B221" s="3" t="s">
        <v>131</v>
      </c>
      <c r="C221" s="3">
        <v>1666</v>
      </c>
      <c r="D221" s="3">
        <v>251407.95</v>
      </c>
      <c r="E221">
        <v>1666</v>
      </c>
    </row>
    <row r="222" spans="1:5" x14ac:dyDescent="0.25">
      <c r="A222" s="7">
        <v>45019</v>
      </c>
      <c r="B222" s="3" t="s">
        <v>131</v>
      </c>
      <c r="C222" s="3">
        <v>1666</v>
      </c>
      <c r="D222" s="3">
        <v>254812.98</v>
      </c>
      <c r="E222">
        <v>1666</v>
      </c>
    </row>
    <row r="223" spans="1:5" x14ac:dyDescent="0.25">
      <c r="A223" s="7">
        <v>45048</v>
      </c>
      <c r="B223" s="3" t="s">
        <v>131</v>
      </c>
      <c r="C223" s="3">
        <v>1666</v>
      </c>
      <c r="D223" s="3">
        <v>256088.79</v>
      </c>
      <c r="E223">
        <v>1666</v>
      </c>
    </row>
    <row r="224" spans="1:5" x14ac:dyDescent="0.25">
      <c r="A224" s="7">
        <v>45078</v>
      </c>
      <c r="B224" s="3" t="s">
        <v>131</v>
      </c>
      <c r="C224" s="3">
        <v>1666</v>
      </c>
      <c r="D224" s="3">
        <v>256735.5</v>
      </c>
      <c r="E224">
        <v>1666</v>
      </c>
    </row>
    <row r="225" spans="1:5" x14ac:dyDescent="0.25">
      <c r="A225" s="7">
        <v>45110</v>
      </c>
      <c r="B225" s="3" t="s">
        <v>131</v>
      </c>
      <c r="C225" s="3">
        <v>5000</v>
      </c>
      <c r="D225" s="3">
        <v>263298.8</v>
      </c>
      <c r="E225">
        <v>5000</v>
      </c>
    </row>
    <row r="226" spans="1:5" x14ac:dyDescent="0.25">
      <c r="A226" s="7">
        <v>44685</v>
      </c>
      <c r="B226" s="3" t="s">
        <v>112</v>
      </c>
      <c r="C226" s="8">
        <v>10000</v>
      </c>
      <c r="D226" s="8">
        <v>212764.77</v>
      </c>
      <c r="E226">
        <v>10000</v>
      </c>
    </row>
  </sheetData>
  <sortState xmlns:xlrd2="http://schemas.microsoft.com/office/spreadsheetml/2017/richdata2" ref="A5:L189">
    <sortCondition ref="A5:A1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Fund Split</vt:lpstr>
      <vt:lpstr>Banking Transactions</vt:lpstr>
      <vt:lpstr>Fund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2023-11-20T13:48:31Z</dcterms:created>
  <dcterms:modified xsi:type="dcterms:W3CDTF">2023-11-20T15:39:49Z</dcterms:modified>
</cp:coreProperties>
</file>