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4d124aef825af122/Desktop/WORK GDRIVE/"/>
    </mc:Choice>
  </mc:AlternateContent>
  <xr:revisionPtr revIDLastSave="1" documentId="8_{02F57591-6351-4240-B9D6-8B6C5AA4F554}" xr6:coauthVersionLast="47" xr6:coauthVersionMax="47" xr10:uidLastSave="{19F362A7-B58F-4588-896D-EF790747E83F}"/>
  <bookViews>
    <workbookView xWindow="28680" yWindow="-5520" windowWidth="38640" windowHeight="21120" xr2:uid="{00000000-000D-0000-FFFF-FFFF00000000}"/>
  </bookViews>
  <sheets>
    <sheet name="Keith &amp; Kathleen" sheetId="2" r:id="rId1"/>
    <sheet name="Keith (31-3-17)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2" l="1"/>
  <c r="D54" i="2"/>
  <c r="G54" i="2" s="1"/>
  <c r="J53" i="2"/>
  <c r="F53" i="2"/>
  <c r="E53" i="2"/>
  <c r="D53" i="2"/>
  <c r="G53" i="2" s="1"/>
  <c r="F52" i="2"/>
  <c r="E52" i="2"/>
  <c r="D52" i="2"/>
  <c r="G52" i="2" s="1"/>
  <c r="F51" i="2"/>
  <c r="E51" i="2"/>
  <c r="D51" i="2"/>
  <c r="G51" i="2" s="1"/>
  <c r="F50" i="2"/>
  <c r="E50" i="2"/>
  <c r="D50" i="2"/>
  <c r="G50" i="2" s="1"/>
  <c r="D28" i="2"/>
  <c r="G28" i="2" s="1"/>
  <c r="E28" i="2"/>
  <c r="F28" i="2"/>
  <c r="E29" i="2"/>
  <c r="F29" i="2"/>
  <c r="E30" i="2"/>
  <c r="E31" i="2"/>
  <c r="E33" i="2"/>
  <c r="E34" i="2" s="1"/>
  <c r="F27" i="2"/>
  <c r="D27" i="2"/>
  <c r="E27" i="2"/>
  <c r="G4" i="2"/>
  <c r="J44" i="1"/>
  <c r="H44" i="1"/>
  <c r="D44" i="1"/>
  <c r="F44" i="1"/>
  <c r="G43" i="1"/>
  <c r="J43" i="1" s="1"/>
  <c r="K43" i="1" s="1"/>
  <c r="H43" i="1"/>
  <c r="I43" i="1" s="1"/>
  <c r="E43" i="1"/>
  <c r="D43" i="1"/>
  <c r="N54" i="2" l="1"/>
  <c r="H54" i="2"/>
  <c r="H53" i="2"/>
  <c r="N53" i="2"/>
  <c r="H52" i="2"/>
  <c r="N52" i="2"/>
  <c r="H51" i="2"/>
  <c r="N51" i="2"/>
  <c r="H50" i="2"/>
  <c r="N50" i="2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H28" i="2"/>
  <c r="N28" i="2"/>
  <c r="E35" i="2"/>
  <c r="F30" i="2"/>
  <c r="L28" i="2"/>
  <c r="M28" i="2" s="1"/>
  <c r="I28" i="2"/>
  <c r="J28" i="2"/>
  <c r="K28" i="2" s="1"/>
  <c r="G27" i="2"/>
  <c r="N27" i="2" s="1"/>
  <c r="Q6" i="2"/>
  <c r="N6" i="2"/>
  <c r="L6" i="2"/>
  <c r="J6" i="2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D6" i="2"/>
  <c r="D7" i="2" s="1"/>
  <c r="D8" i="2" s="1"/>
  <c r="D9" i="2" s="1"/>
  <c r="H4" i="2"/>
  <c r="H6" i="2" s="1"/>
  <c r="F37" i="1"/>
  <c r="F38" i="1" s="1"/>
  <c r="F39" i="1" s="1"/>
  <c r="F40" i="1" s="1"/>
  <c r="F41" i="1" s="1"/>
  <c r="F42" i="1" s="1"/>
  <c r="F45" i="1" s="1"/>
  <c r="F46" i="1" s="1"/>
  <c r="F47" i="1" s="1"/>
  <c r="F48" i="1" s="1"/>
  <c r="F49" i="1" s="1"/>
  <c r="E37" i="1"/>
  <c r="E38" i="1" s="1"/>
  <c r="E39" i="1" s="1"/>
  <c r="E40" i="1" s="1"/>
  <c r="E41" i="1" s="1"/>
  <c r="E42" i="1" s="1"/>
  <c r="E44" i="1" s="1"/>
  <c r="E45" i="1" s="1"/>
  <c r="E46" i="1" s="1"/>
  <c r="E47" i="1" s="1"/>
  <c r="E48" i="1" s="1"/>
  <c r="E49" i="1" s="1"/>
  <c r="D4" i="1"/>
  <c r="G4" i="1" s="1"/>
  <c r="E14" i="1"/>
  <c r="G3" i="1"/>
  <c r="J3" i="1" s="1"/>
  <c r="J4" i="1" s="1"/>
  <c r="R54" i="2" l="1"/>
  <c r="S54" i="2" s="1"/>
  <c r="P54" i="2"/>
  <c r="Q54" i="2" s="1"/>
  <c r="O54" i="2"/>
  <c r="J54" i="2"/>
  <c r="K54" i="2" s="1"/>
  <c r="L54" i="2"/>
  <c r="M54" i="2" s="1"/>
  <c r="I54" i="2"/>
  <c r="R53" i="2"/>
  <c r="S53" i="2" s="1"/>
  <c r="P53" i="2"/>
  <c r="Q53" i="2" s="1"/>
  <c r="O53" i="2"/>
  <c r="K53" i="2"/>
  <c r="L53" i="2"/>
  <c r="M53" i="2" s="1"/>
  <c r="I53" i="2"/>
  <c r="R52" i="2"/>
  <c r="S52" i="2" s="1"/>
  <c r="P52" i="2"/>
  <c r="Q52" i="2" s="1"/>
  <c r="O52" i="2"/>
  <c r="J52" i="2"/>
  <c r="K52" i="2" s="1"/>
  <c r="I52" i="2"/>
  <c r="L52" i="2"/>
  <c r="M52" i="2" s="1"/>
  <c r="R51" i="2"/>
  <c r="S51" i="2" s="1"/>
  <c r="P51" i="2"/>
  <c r="Q51" i="2" s="1"/>
  <c r="O51" i="2"/>
  <c r="J51" i="2"/>
  <c r="K51" i="2" s="1"/>
  <c r="L51" i="2"/>
  <c r="M51" i="2" s="1"/>
  <c r="I51" i="2"/>
  <c r="R50" i="2"/>
  <c r="S50" i="2" s="1"/>
  <c r="P50" i="2"/>
  <c r="Q50" i="2" s="1"/>
  <c r="O50" i="2"/>
  <c r="J50" i="2"/>
  <c r="K50" i="2" s="1"/>
  <c r="I50" i="2"/>
  <c r="L50" i="2"/>
  <c r="M50" i="2" s="1"/>
  <c r="G29" i="2"/>
  <c r="P28" i="2"/>
  <c r="Q28" i="2" s="1"/>
  <c r="O28" i="2"/>
  <c r="N29" i="2" s="1"/>
  <c r="R28" i="2"/>
  <c r="S28" i="2" s="1"/>
  <c r="H29" i="2"/>
  <c r="G30" i="2"/>
  <c r="F31" i="2"/>
  <c r="E36" i="2"/>
  <c r="H27" i="2"/>
  <c r="I27" i="2" s="1"/>
  <c r="L27" i="2"/>
  <c r="M27" i="2" s="1"/>
  <c r="J27" i="2"/>
  <c r="K27" i="2" s="1"/>
  <c r="R27" i="2"/>
  <c r="S27" i="2" s="1"/>
  <c r="O27" i="2"/>
  <c r="P27" i="2"/>
  <c r="Q27" i="2" s="1"/>
  <c r="M6" i="2"/>
  <c r="K6" i="2"/>
  <c r="G6" i="2"/>
  <c r="I6" i="2" s="1"/>
  <c r="R6" i="2"/>
  <c r="S6" i="2" s="1"/>
  <c r="G9" i="2"/>
  <c r="D10" i="2"/>
  <c r="G8" i="2"/>
  <c r="G7" i="2"/>
  <c r="D5" i="1"/>
  <c r="H3" i="1"/>
  <c r="H4" i="1" s="1"/>
  <c r="K4" i="1"/>
  <c r="A36" i="1"/>
  <c r="B36" i="1"/>
  <c r="A35" i="1"/>
  <c r="B35" i="1"/>
  <c r="A34" i="1"/>
  <c r="B34" i="1"/>
  <c r="A33" i="1"/>
  <c r="B33" i="1"/>
  <c r="A32" i="1"/>
  <c r="B32" i="1"/>
  <c r="A31" i="1"/>
  <c r="B31" i="1"/>
  <c r="A30" i="1"/>
  <c r="B30" i="1"/>
  <c r="A29" i="1"/>
  <c r="B29" i="1"/>
  <c r="A28" i="1"/>
  <c r="B28" i="1"/>
  <c r="A27" i="1"/>
  <c r="B27" i="1"/>
  <c r="A26" i="1"/>
  <c r="B26" i="1"/>
  <c r="A25" i="1"/>
  <c r="B25" i="1"/>
  <c r="A24" i="1"/>
  <c r="B24" i="1"/>
  <c r="A23" i="1"/>
  <c r="B23" i="1"/>
  <c r="A22" i="1"/>
  <c r="B22" i="1"/>
  <c r="A21" i="1"/>
  <c r="B21" i="1"/>
  <c r="A20" i="1"/>
  <c r="B20" i="1"/>
  <c r="A19" i="1"/>
  <c r="B19" i="1"/>
  <c r="A18" i="1"/>
  <c r="B18" i="1"/>
  <c r="A17" i="1"/>
  <c r="B17" i="1"/>
  <c r="A16" i="1"/>
  <c r="B16" i="1"/>
  <c r="A15" i="1"/>
  <c r="B15" i="1"/>
  <c r="A13" i="1"/>
  <c r="B13" i="1"/>
  <c r="A12" i="1"/>
  <c r="B12" i="1"/>
  <c r="A11" i="1"/>
  <c r="B11" i="1"/>
  <c r="A10" i="1"/>
  <c r="B10" i="1"/>
  <c r="A9" i="1"/>
  <c r="B9" i="1"/>
  <c r="A8" i="1"/>
  <c r="B8" i="1"/>
  <c r="A7" i="1"/>
  <c r="B7" i="1"/>
  <c r="A6" i="1"/>
  <c r="B6" i="1"/>
  <c r="A5" i="1"/>
  <c r="B5" i="1"/>
  <c r="A4" i="1"/>
  <c r="B4" i="1"/>
  <c r="G31" i="2" l="1"/>
  <c r="F32" i="2"/>
  <c r="E37" i="2"/>
  <c r="P29" i="2"/>
  <c r="Q29" i="2" s="1"/>
  <c r="O29" i="2"/>
  <c r="N30" i="2" s="1"/>
  <c r="R29" i="2"/>
  <c r="S29" i="2" s="1"/>
  <c r="L29" i="2"/>
  <c r="M29" i="2" s="1"/>
  <c r="I29" i="2"/>
  <c r="H30" i="2" s="1"/>
  <c r="J29" i="2"/>
  <c r="K29" i="2" s="1"/>
  <c r="O6" i="2"/>
  <c r="N7" i="2" s="1"/>
  <c r="H7" i="2"/>
  <c r="D11" i="2"/>
  <c r="G10" i="2"/>
  <c r="D6" i="1"/>
  <c r="G5" i="1"/>
  <c r="S3" i="1"/>
  <c r="J5" i="1"/>
  <c r="K5" i="1" s="1"/>
  <c r="L30" i="2" l="1"/>
  <c r="M30" i="2" s="1"/>
  <c r="I30" i="2"/>
  <c r="J30" i="2"/>
  <c r="K30" i="2" s="1"/>
  <c r="P30" i="2"/>
  <c r="Q30" i="2" s="1"/>
  <c r="O30" i="2"/>
  <c r="N31" i="2" s="1"/>
  <c r="R30" i="2"/>
  <c r="S30" i="2" s="1"/>
  <c r="G32" i="2"/>
  <c r="F33" i="2"/>
  <c r="E38" i="2"/>
  <c r="H31" i="2"/>
  <c r="I7" i="2"/>
  <c r="H8" i="2" s="1"/>
  <c r="I8" i="2" s="1"/>
  <c r="H9" i="2" s="1"/>
  <c r="L7" i="2"/>
  <c r="M7" i="2" s="1"/>
  <c r="J7" i="2"/>
  <c r="K7" i="2" s="1"/>
  <c r="O7" i="2"/>
  <c r="N8" i="2" s="1"/>
  <c r="O8" i="2" s="1"/>
  <c r="N9" i="2" s="1"/>
  <c r="P7" i="2"/>
  <c r="Q7" i="2" s="1"/>
  <c r="R7" i="2"/>
  <c r="S7" i="2" s="1"/>
  <c r="D12" i="2"/>
  <c r="G11" i="2"/>
  <c r="D7" i="1"/>
  <c r="G6" i="1"/>
  <c r="J6" i="1" s="1"/>
  <c r="K6" i="1" s="1"/>
  <c r="P31" i="2" l="1"/>
  <c r="Q31" i="2" s="1"/>
  <c r="O31" i="2"/>
  <c r="N32" i="2" s="1"/>
  <c r="R31" i="2"/>
  <c r="S31" i="2" s="1"/>
  <c r="F34" i="2"/>
  <c r="G33" i="2"/>
  <c r="L31" i="2"/>
  <c r="M31" i="2" s="1"/>
  <c r="I31" i="2"/>
  <c r="H32" i="2" s="1"/>
  <c r="J31" i="2"/>
  <c r="K31" i="2" s="1"/>
  <c r="E39" i="2"/>
  <c r="L8" i="2"/>
  <c r="M8" i="2" s="1"/>
  <c r="L9" i="2" s="1"/>
  <c r="M9" i="2" s="1"/>
  <c r="P8" i="2"/>
  <c r="Q8" i="2" s="1"/>
  <c r="J8" i="2"/>
  <c r="K8" i="2" s="1"/>
  <c r="J9" i="2" s="1"/>
  <c r="R8" i="2"/>
  <c r="S8" i="2" s="1"/>
  <c r="R9" i="2" s="1"/>
  <c r="S9" i="2" s="1"/>
  <c r="O9" i="2"/>
  <c r="N10" i="2" s="1"/>
  <c r="O10" i="2" s="1"/>
  <c r="N11" i="2" s="1"/>
  <c r="O11" i="2" s="1"/>
  <c r="P9" i="2"/>
  <c r="Q9" i="2" s="1"/>
  <c r="G12" i="2"/>
  <c r="D13" i="2"/>
  <c r="I9" i="2"/>
  <c r="H10" i="2" s="1"/>
  <c r="I10" i="2" s="1"/>
  <c r="H11" i="2" s="1"/>
  <c r="I11" i="2" s="1"/>
  <c r="G7" i="1"/>
  <c r="J7" i="1" s="1"/>
  <c r="K7" i="1" s="1"/>
  <c r="D8" i="1"/>
  <c r="L32" i="2" l="1"/>
  <c r="M32" i="2" s="1"/>
  <c r="I32" i="2"/>
  <c r="H33" i="2" s="1"/>
  <c r="J32" i="2"/>
  <c r="K32" i="2" s="1"/>
  <c r="F35" i="2"/>
  <c r="G34" i="2"/>
  <c r="E40" i="2"/>
  <c r="P32" i="2"/>
  <c r="Q32" i="2" s="1"/>
  <c r="O32" i="2"/>
  <c r="N33" i="2" s="1"/>
  <c r="R32" i="2"/>
  <c r="S32" i="2" s="1"/>
  <c r="R10" i="2"/>
  <c r="S10" i="2" s="1"/>
  <c r="R11" i="2" s="1"/>
  <c r="S11" i="2" s="1"/>
  <c r="P10" i="2"/>
  <c r="Q10" i="2" s="1"/>
  <c r="P11" i="2" s="1"/>
  <c r="Q11" i="2" s="1"/>
  <c r="L10" i="2"/>
  <c r="M10" i="2" s="1"/>
  <c r="L11" i="2" s="1"/>
  <c r="M11" i="2" s="1"/>
  <c r="K9" i="2"/>
  <c r="J10" i="2" s="1"/>
  <c r="D14" i="2"/>
  <c r="G13" i="2"/>
  <c r="N12" i="2"/>
  <c r="O12" i="2" s="1"/>
  <c r="H12" i="2"/>
  <c r="I12" i="2" s="1"/>
  <c r="H13" i="2" s="1"/>
  <c r="I13" i="2" s="1"/>
  <c r="D9" i="1"/>
  <c r="G8" i="1"/>
  <c r="J8" i="1" s="1"/>
  <c r="K8" i="1" s="1"/>
  <c r="E41" i="2" l="1"/>
  <c r="P33" i="2"/>
  <c r="Q33" i="2" s="1"/>
  <c r="R33" i="2"/>
  <c r="S33" i="2" s="1"/>
  <c r="O33" i="2"/>
  <c r="N34" i="2" s="1"/>
  <c r="F36" i="2"/>
  <c r="G35" i="2"/>
  <c r="L33" i="2"/>
  <c r="M33" i="2" s="1"/>
  <c r="I33" i="2"/>
  <c r="H34" i="2" s="1"/>
  <c r="J33" i="2"/>
  <c r="K33" i="2" s="1"/>
  <c r="L12" i="2"/>
  <c r="M12" i="2" s="1"/>
  <c r="L13" i="2" s="1"/>
  <c r="M13" i="2" s="1"/>
  <c r="P12" i="2"/>
  <c r="Q12" i="2" s="1"/>
  <c r="R12" i="2"/>
  <c r="S12" i="2" s="1"/>
  <c r="K10" i="2"/>
  <c r="J11" i="2" s="1"/>
  <c r="N13" i="2"/>
  <c r="O13" i="2" s="1"/>
  <c r="G14" i="2"/>
  <c r="H14" i="2" s="1"/>
  <c r="D15" i="2"/>
  <c r="D10" i="1"/>
  <c r="G9" i="1"/>
  <c r="J9" i="1" s="1"/>
  <c r="F37" i="2" l="1"/>
  <c r="G36" i="2"/>
  <c r="P34" i="2"/>
  <c r="Q34" i="2" s="1"/>
  <c r="R34" i="2"/>
  <c r="S34" i="2" s="1"/>
  <c r="O34" i="2"/>
  <c r="N35" i="2" s="1"/>
  <c r="L34" i="2"/>
  <c r="M34" i="2" s="1"/>
  <c r="I34" i="2"/>
  <c r="H35" i="2" s="1"/>
  <c r="J34" i="2"/>
  <c r="K34" i="2" s="1"/>
  <c r="E42" i="2"/>
  <c r="I14" i="2"/>
  <c r="L14" i="2"/>
  <c r="M14" i="2" s="1"/>
  <c r="K11" i="2"/>
  <c r="J12" i="2" s="1"/>
  <c r="R13" i="2"/>
  <c r="S13" i="2" s="1"/>
  <c r="P13" i="2"/>
  <c r="Q13" i="2" s="1"/>
  <c r="N14" i="2"/>
  <c r="O14" i="2" s="1"/>
  <c r="D16" i="2"/>
  <c r="G15" i="2"/>
  <c r="K9" i="1"/>
  <c r="J10" i="1"/>
  <c r="G10" i="1"/>
  <c r="D11" i="1"/>
  <c r="L35" i="2" l="1"/>
  <c r="M35" i="2" s="1"/>
  <c r="J35" i="2"/>
  <c r="K35" i="2" s="1"/>
  <c r="I35" i="2"/>
  <c r="H36" i="2" s="1"/>
  <c r="P35" i="2"/>
  <c r="Q35" i="2" s="1"/>
  <c r="O35" i="2"/>
  <c r="N36" i="2" s="1"/>
  <c r="R35" i="2"/>
  <c r="S35" i="2" s="1"/>
  <c r="F38" i="2"/>
  <c r="G37" i="2"/>
  <c r="E43" i="2"/>
  <c r="N15" i="2"/>
  <c r="O15" i="2" s="1"/>
  <c r="K12" i="2"/>
  <c r="J13" i="2" s="1"/>
  <c r="P14" i="2"/>
  <c r="Q14" i="2" s="1"/>
  <c r="P15" i="2" s="1"/>
  <c r="Q15" i="2" s="1"/>
  <c r="R14" i="2"/>
  <c r="S14" i="2" s="1"/>
  <c r="R15" i="2" s="1"/>
  <c r="S15" i="2" s="1"/>
  <c r="G16" i="2"/>
  <c r="N16" i="2" s="1"/>
  <c r="O16" i="2" s="1"/>
  <c r="D17" i="2"/>
  <c r="H15" i="2"/>
  <c r="I15" i="2" s="1"/>
  <c r="H16" i="2" s="1"/>
  <c r="I16" i="2" s="1"/>
  <c r="K10" i="1"/>
  <c r="D12" i="1"/>
  <c r="G11" i="1"/>
  <c r="P36" i="2" l="1"/>
  <c r="Q36" i="2" s="1"/>
  <c r="O36" i="2"/>
  <c r="N37" i="2" s="1"/>
  <c r="R36" i="2"/>
  <c r="S36" i="2" s="1"/>
  <c r="H37" i="2"/>
  <c r="L36" i="2"/>
  <c r="M36" i="2" s="1"/>
  <c r="I36" i="2"/>
  <c r="J36" i="2"/>
  <c r="K36" i="2" s="1"/>
  <c r="F39" i="2"/>
  <c r="G38" i="2"/>
  <c r="E44" i="2"/>
  <c r="J11" i="1"/>
  <c r="K11" i="1" s="1"/>
  <c r="D18" i="2"/>
  <c r="G17" i="2"/>
  <c r="N17" i="2" s="1"/>
  <c r="O17" i="2" s="1"/>
  <c r="P16" i="2"/>
  <c r="Q16" i="2" s="1"/>
  <c r="L15" i="2"/>
  <c r="M15" i="2" s="1"/>
  <c r="L16" i="2" s="1"/>
  <c r="M16" i="2" s="1"/>
  <c r="K13" i="2"/>
  <c r="J14" i="2" s="1"/>
  <c r="R16" i="2"/>
  <c r="S16" i="2" s="1"/>
  <c r="D13" i="1"/>
  <c r="G12" i="1"/>
  <c r="J12" i="1" s="1"/>
  <c r="K12" i="1" s="1"/>
  <c r="P37" i="2" l="1"/>
  <c r="Q37" i="2" s="1"/>
  <c r="R37" i="2"/>
  <c r="S37" i="2" s="1"/>
  <c r="O37" i="2"/>
  <c r="N38" i="2" s="1"/>
  <c r="E45" i="2"/>
  <c r="L37" i="2"/>
  <c r="M37" i="2" s="1"/>
  <c r="J37" i="2"/>
  <c r="K37" i="2" s="1"/>
  <c r="I37" i="2"/>
  <c r="H38" i="2" s="1"/>
  <c r="F40" i="2"/>
  <c r="G39" i="2"/>
  <c r="R17" i="2"/>
  <c r="S17" i="2" s="1"/>
  <c r="P17" i="2"/>
  <c r="Q17" i="2" s="1"/>
  <c r="K14" i="2"/>
  <c r="J15" i="2" s="1"/>
  <c r="G18" i="2"/>
  <c r="N18" i="2" s="1"/>
  <c r="O18" i="2" s="1"/>
  <c r="D19" i="2"/>
  <c r="H17" i="2"/>
  <c r="I17" i="2" s="1"/>
  <c r="D14" i="1"/>
  <c r="G13" i="1"/>
  <c r="J13" i="1" s="1"/>
  <c r="K13" i="1" s="1"/>
  <c r="L38" i="2" l="1"/>
  <c r="M38" i="2" s="1"/>
  <c r="I38" i="2"/>
  <c r="J38" i="2"/>
  <c r="K38" i="2" s="1"/>
  <c r="P38" i="2"/>
  <c r="Q38" i="2" s="1"/>
  <c r="R38" i="2"/>
  <c r="S38" i="2" s="1"/>
  <c r="O38" i="2"/>
  <c r="H39" i="2"/>
  <c r="N39" i="2"/>
  <c r="E46" i="2"/>
  <c r="F41" i="2"/>
  <c r="G40" i="2"/>
  <c r="K15" i="2"/>
  <c r="J16" i="2" s="1"/>
  <c r="P18" i="2"/>
  <c r="Q18" i="2" s="1"/>
  <c r="L17" i="2"/>
  <c r="M17" i="2" s="1"/>
  <c r="R18" i="2"/>
  <c r="S18" i="2" s="1"/>
  <c r="G19" i="2"/>
  <c r="N19" i="2" s="1"/>
  <c r="O19" i="2" s="1"/>
  <c r="D20" i="2"/>
  <c r="H18" i="2"/>
  <c r="I18" i="2" s="1"/>
  <c r="G14" i="1"/>
  <c r="J14" i="1" s="1"/>
  <c r="D15" i="1"/>
  <c r="P39" i="2" l="1"/>
  <c r="Q39" i="2" s="1"/>
  <c r="O39" i="2"/>
  <c r="N40" i="2" s="1"/>
  <c r="R39" i="2"/>
  <c r="S39" i="2" s="1"/>
  <c r="E47" i="2"/>
  <c r="F42" i="2"/>
  <c r="G41" i="2"/>
  <c r="L39" i="2"/>
  <c r="M39" i="2" s="1"/>
  <c r="J39" i="2"/>
  <c r="K39" i="2" s="1"/>
  <c r="I39" i="2"/>
  <c r="H40" i="2" s="1"/>
  <c r="P19" i="2"/>
  <c r="Q19" i="2" s="1"/>
  <c r="R19" i="2"/>
  <c r="S19" i="2" s="1"/>
  <c r="K16" i="2"/>
  <c r="J17" i="2" s="1"/>
  <c r="G20" i="2"/>
  <c r="N20" i="2" s="1"/>
  <c r="O20" i="2" s="1"/>
  <c r="D21" i="2"/>
  <c r="H19" i="2"/>
  <c r="I19" i="2" s="1"/>
  <c r="L18" i="2"/>
  <c r="M18" i="2" s="1"/>
  <c r="G15" i="1"/>
  <c r="D16" i="1"/>
  <c r="K14" i="1"/>
  <c r="J15" i="1"/>
  <c r="P40" i="2" l="1"/>
  <c r="Q40" i="2" s="1"/>
  <c r="O40" i="2"/>
  <c r="N41" i="2" s="1"/>
  <c r="R40" i="2"/>
  <c r="S40" i="2" s="1"/>
  <c r="L40" i="2"/>
  <c r="M40" i="2" s="1"/>
  <c r="I40" i="2"/>
  <c r="H41" i="2" s="1"/>
  <c r="J40" i="2"/>
  <c r="K40" i="2" s="1"/>
  <c r="F43" i="2"/>
  <c r="G42" i="2"/>
  <c r="E48" i="2"/>
  <c r="H20" i="2"/>
  <c r="I20" i="2" s="1"/>
  <c r="K17" i="2"/>
  <c r="J18" i="2" s="1"/>
  <c r="R20" i="2"/>
  <c r="S20" i="2" s="1"/>
  <c r="P20" i="2"/>
  <c r="Q20" i="2" s="1"/>
  <c r="G21" i="2"/>
  <c r="N21" i="2" s="1"/>
  <c r="O21" i="2" s="1"/>
  <c r="D22" i="2"/>
  <c r="L19" i="2"/>
  <c r="M19" i="2" s="1"/>
  <c r="L20" i="2" s="1"/>
  <c r="M20" i="2" s="1"/>
  <c r="D17" i="1"/>
  <c r="G16" i="1"/>
  <c r="K15" i="1"/>
  <c r="L41" i="2" l="1"/>
  <c r="M41" i="2" s="1"/>
  <c r="I41" i="2"/>
  <c r="H42" i="2" s="1"/>
  <c r="J41" i="2"/>
  <c r="K41" i="2" s="1"/>
  <c r="F44" i="2"/>
  <c r="G43" i="2"/>
  <c r="P41" i="2"/>
  <c r="Q41" i="2" s="1"/>
  <c r="R41" i="2"/>
  <c r="S41" i="2" s="1"/>
  <c r="O41" i="2"/>
  <c r="N42" i="2" s="1"/>
  <c r="E49" i="2"/>
  <c r="G22" i="2"/>
  <c r="N22" i="2" s="1"/>
  <c r="O22" i="2" s="1"/>
  <c r="D23" i="2"/>
  <c r="R21" i="2"/>
  <c r="S21" i="2" s="1"/>
  <c r="H21" i="2"/>
  <c r="I21" i="2" s="1"/>
  <c r="K18" i="2"/>
  <c r="J19" i="2" s="1"/>
  <c r="P21" i="2"/>
  <c r="Q21" i="2" s="1"/>
  <c r="J16" i="1"/>
  <c r="K16" i="1" s="1"/>
  <c r="D18" i="1"/>
  <c r="G17" i="1"/>
  <c r="J17" i="1" s="1"/>
  <c r="K17" i="1" s="1"/>
  <c r="P42" i="2" l="1"/>
  <c r="Q42" i="2" s="1"/>
  <c r="R42" i="2"/>
  <c r="S42" i="2" s="1"/>
  <c r="O42" i="2"/>
  <c r="N43" i="2" s="1"/>
  <c r="F45" i="2"/>
  <c r="G44" i="2"/>
  <c r="L42" i="2"/>
  <c r="M42" i="2" s="1"/>
  <c r="I42" i="2"/>
  <c r="H43" i="2" s="1"/>
  <c r="J42" i="2"/>
  <c r="K42" i="2" s="1"/>
  <c r="H22" i="2"/>
  <c r="I22" i="2" s="1"/>
  <c r="L21" i="2"/>
  <c r="M21" i="2" s="1"/>
  <c r="R22" i="2"/>
  <c r="S22" i="2" s="1"/>
  <c r="K19" i="2"/>
  <c r="J20" i="2" s="1"/>
  <c r="P22" i="2"/>
  <c r="Q22" i="2" s="1"/>
  <c r="G23" i="2"/>
  <c r="N23" i="2" s="1"/>
  <c r="O23" i="2" s="1"/>
  <c r="D24" i="2"/>
  <c r="G18" i="1"/>
  <c r="J18" i="1" s="1"/>
  <c r="D19" i="1"/>
  <c r="F46" i="2" l="1"/>
  <c r="G45" i="2"/>
  <c r="L43" i="2"/>
  <c r="M43" i="2" s="1"/>
  <c r="J43" i="2"/>
  <c r="K43" i="2" s="1"/>
  <c r="I43" i="2"/>
  <c r="H44" i="2" s="1"/>
  <c r="P43" i="2"/>
  <c r="Q43" i="2" s="1"/>
  <c r="O43" i="2"/>
  <c r="N44" i="2" s="1"/>
  <c r="R43" i="2"/>
  <c r="S43" i="2" s="1"/>
  <c r="L22" i="2"/>
  <c r="M22" i="2" s="1"/>
  <c r="G24" i="2"/>
  <c r="N24" i="2" s="1"/>
  <c r="O24" i="2" s="1"/>
  <c r="D25" i="2"/>
  <c r="K20" i="2"/>
  <c r="J21" i="2" s="1"/>
  <c r="R23" i="2"/>
  <c r="S23" i="2" s="1"/>
  <c r="H23" i="2"/>
  <c r="P23" i="2"/>
  <c r="Q23" i="2" s="1"/>
  <c r="D20" i="1"/>
  <c r="G19" i="1"/>
  <c r="K18" i="1"/>
  <c r="J19" i="1"/>
  <c r="L44" i="2" l="1"/>
  <c r="M44" i="2" s="1"/>
  <c r="I44" i="2"/>
  <c r="H45" i="2" s="1"/>
  <c r="J44" i="2"/>
  <c r="K44" i="2" s="1"/>
  <c r="P44" i="2"/>
  <c r="Q44" i="2" s="1"/>
  <c r="O44" i="2"/>
  <c r="N45" i="2" s="1"/>
  <c r="R44" i="2"/>
  <c r="S44" i="2" s="1"/>
  <c r="F47" i="2"/>
  <c r="G46" i="2"/>
  <c r="K19" i="1"/>
  <c r="K21" i="2"/>
  <c r="J22" i="2" s="1"/>
  <c r="I23" i="2"/>
  <c r="H24" i="2" s="1"/>
  <c r="I24" i="2" s="1"/>
  <c r="L23" i="2"/>
  <c r="M23" i="2" s="1"/>
  <c r="G25" i="2"/>
  <c r="N25" i="2" s="1"/>
  <c r="O25" i="2" s="1"/>
  <c r="D26" i="2"/>
  <c r="P24" i="2"/>
  <c r="Q24" i="2" s="1"/>
  <c r="R24" i="2"/>
  <c r="S24" i="2" s="1"/>
  <c r="D21" i="1"/>
  <c r="G20" i="1"/>
  <c r="P45" i="2" l="1"/>
  <c r="Q45" i="2" s="1"/>
  <c r="R45" i="2"/>
  <c r="S45" i="2" s="1"/>
  <c r="O45" i="2"/>
  <c r="N46" i="2" s="1"/>
  <c r="L45" i="2"/>
  <c r="M45" i="2" s="1"/>
  <c r="I45" i="2"/>
  <c r="H46" i="2" s="1"/>
  <c r="J45" i="2"/>
  <c r="K45" i="2" s="1"/>
  <c r="F48" i="2"/>
  <c r="G47" i="2"/>
  <c r="J20" i="1"/>
  <c r="K20" i="1" s="1"/>
  <c r="H25" i="2"/>
  <c r="I25" i="2" s="1"/>
  <c r="P25" i="2"/>
  <c r="Q25" i="2" s="1"/>
  <c r="K22" i="2"/>
  <c r="J23" i="2" s="1"/>
  <c r="G26" i="2"/>
  <c r="N26" i="2" s="1"/>
  <c r="O26" i="2" s="1"/>
  <c r="R25" i="2"/>
  <c r="S25" i="2" s="1"/>
  <c r="L24" i="2"/>
  <c r="M24" i="2" s="1"/>
  <c r="L25" i="2" s="1"/>
  <c r="M25" i="2" s="1"/>
  <c r="D22" i="1"/>
  <c r="G21" i="1"/>
  <c r="J21" i="1" s="1"/>
  <c r="K21" i="1" s="1"/>
  <c r="P46" i="2" l="1"/>
  <c r="Q46" i="2" s="1"/>
  <c r="R46" i="2"/>
  <c r="S46" i="2" s="1"/>
  <c r="O46" i="2"/>
  <c r="N47" i="2" s="1"/>
  <c r="L46" i="2"/>
  <c r="M46" i="2" s="1"/>
  <c r="I46" i="2"/>
  <c r="H47" i="2" s="1"/>
  <c r="J46" i="2"/>
  <c r="K46" i="2" s="1"/>
  <c r="G48" i="2"/>
  <c r="P26" i="2"/>
  <c r="Q26" i="2" s="1"/>
  <c r="R26" i="2"/>
  <c r="S26" i="2" s="1"/>
  <c r="K23" i="2"/>
  <c r="J24" i="2" s="1"/>
  <c r="H26" i="2"/>
  <c r="I26" i="2" s="1"/>
  <c r="G22" i="1"/>
  <c r="J22" i="1" s="1"/>
  <c r="D23" i="1"/>
  <c r="P47" i="2" l="1"/>
  <c r="Q47" i="2" s="1"/>
  <c r="O47" i="2"/>
  <c r="N48" i="2" s="1"/>
  <c r="R47" i="2"/>
  <c r="S47" i="2" s="1"/>
  <c r="L47" i="2"/>
  <c r="M47" i="2" s="1"/>
  <c r="J47" i="2"/>
  <c r="K47" i="2" s="1"/>
  <c r="I47" i="2"/>
  <c r="H48" i="2"/>
  <c r="G49" i="2"/>
  <c r="L26" i="2"/>
  <c r="M26" i="2" s="1"/>
  <c r="K24" i="2"/>
  <c r="J25" i="2" s="1"/>
  <c r="D24" i="1"/>
  <c r="G23" i="1"/>
  <c r="J23" i="1"/>
  <c r="K22" i="1"/>
  <c r="P48" i="2" l="1"/>
  <c r="Q48" i="2" s="1"/>
  <c r="O48" i="2"/>
  <c r="N49" i="2" s="1"/>
  <c r="R48" i="2"/>
  <c r="S48" i="2" s="1"/>
  <c r="L48" i="2"/>
  <c r="M48" i="2" s="1"/>
  <c r="I48" i="2"/>
  <c r="H49" i="2" s="1"/>
  <c r="J48" i="2"/>
  <c r="K48" i="2" s="1"/>
  <c r="K25" i="2"/>
  <c r="J26" i="2" s="1"/>
  <c r="K23" i="1"/>
  <c r="G24" i="1"/>
  <c r="J24" i="1" s="1"/>
  <c r="K24" i="1" s="1"/>
  <c r="D25" i="1"/>
  <c r="P49" i="2" l="1"/>
  <c r="Q49" i="2" s="1"/>
  <c r="R49" i="2"/>
  <c r="S49" i="2" s="1"/>
  <c r="O49" i="2"/>
  <c r="L49" i="2"/>
  <c r="M49" i="2" s="1"/>
  <c r="I49" i="2"/>
  <c r="J49" i="2"/>
  <c r="K49" i="2" s="1"/>
  <c r="K26" i="2"/>
  <c r="D26" i="1"/>
  <c r="G25" i="1"/>
  <c r="J25" i="1" s="1"/>
  <c r="K25" i="1" s="1"/>
  <c r="D27" i="1" l="1"/>
  <c r="G26" i="1"/>
  <c r="J26" i="1" s="1"/>
  <c r="K26" i="1" s="1"/>
  <c r="D28" i="1" l="1"/>
  <c r="G27" i="1"/>
  <c r="J27" i="1" s="1"/>
  <c r="J28" i="1" l="1"/>
  <c r="K27" i="1"/>
  <c r="D29" i="1"/>
  <c r="G28" i="1"/>
  <c r="G29" i="1" l="1"/>
  <c r="D30" i="1"/>
  <c r="K28" i="1"/>
  <c r="J29" i="1" l="1"/>
  <c r="K29" i="1" s="1"/>
  <c r="D31" i="1"/>
  <c r="G30" i="1"/>
  <c r="J30" i="1" l="1"/>
  <c r="K30" i="1" s="1"/>
  <c r="G31" i="1"/>
  <c r="D32" i="1"/>
  <c r="J31" i="1" l="1"/>
  <c r="K31" i="1" s="1"/>
  <c r="D33" i="1"/>
  <c r="G32" i="1"/>
  <c r="J32" i="1" l="1"/>
  <c r="K32" i="1" s="1"/>
  <c r="G33" i="1"/>
  <c r="D34" i="1"/>
  <c r="S4" i="1"/>
  <c r="I4" i="1"/>
  <c r="H5" i="1" s="1"/>
  <c r="I5" i="1" s="1"/>
  <c r="H6" i="1" s="1"/>
  <c r="J33" i="1" l="1"/>
  <c r="K33" i="1" s="1"/>
  <c r="G34" i="1"/>
  <c r="D35" i="1"/>
  <c r="S5" i="1"/>
  <c r="I6" i="1"/>
  <c r="H7" i="1" s="1"/>
  <c r="S7" i="1" s="1"/>
  <c r="S6" i="1"/>
  <c r="J34" i="1" l="1"/>
  <c r="J35" i="1" s="1"/>
  <c r="D36" i="1"/>
  <c r="G35" i="1"/>
  <c r="K34" i="1"/>
  <c r="I7" i="1"/>
  <c r="H8" i="1" s="1"/>
  <c r="I8" i="1" s="1"/>
  <c r="H9" i="1" s="1"/>
  <c r="H10" i="1" s="1"/>
  <c r="K35" i="1" l="1"/>
  <c r="D37" i="1"/>
  <c r="G36" i="1"/>
  <c r="S8" i="1"/>
  <c r="S9" i="1"/>
  <c r="I9" i="1"/>
  <c r="J36" i="1" l="1"/>
  <c r="K36" i="1" s="1"/>
  <c r="D38" i="1"/>
  <c r="G37" i="1"/>
  <c r="I10" i="1"/>
  <c r="H11" i="1" s="1"/>
  <c r="S10" i="1"/>
  <c r="J37" i="1" l="1"/>
  <c r="K37" i="1" s="1"/>
  <c r="D39" i="1"/>
  <c r="G38" i="1"/>
  <c r="S11" i="1"/>
  <c r="I11" i="1"/>
  <c r="H12" i="1" s="1"/>
  <c r="J38" i="1" l="1"/>
  <c r="K38" i="1" s="1"/>
  <c r="D40" i="1"/>
  <c r="G39" i="1"/>
  <c r="S12" i="1"/>
  <c r="I12" i="1"/>
  <c r="H13" i="1" s="1"/>
  <c r="J39" i="1" l="1"/>
  <c r="K39" i="1" s="1"/>
  <c r="D41" i="1"/>
  <c r="G40" i="1"/>
  <c r="S13" i="1"/>
  <c r="I13" i="1"/>
  <c r="H14" i="1" s="1"/>
  <c r="J40" i="1" l="1"/>
  <c r="K40" i="1" s="1"/>
  <c r="G41" i="1"/>
  <c r="D42" i="1"/>
  <c r="I14" i="1"/>
  <c r="H15" i="1"/>
  <c r="I15" i="1" s="1"/>
  <c r="H16" i="1" s="1"/>
  <c r="S14" i="1"/>
  <c r="J41" i="1" l="1"/>
  <c r="K41" i="1" s="1"/>
  <c r="G42" i="1"/>
  <c r="S15" i="1"/>
  <c r="I16" i="1"/>
  <c r="H17" i="1" s="1"/>
  <c r="S16" i="1"/>
  <c r="J42" i="1" l="1"/>
  <c r="K42" i="1" s="1"/>
  <c r="G44" i="1"/>
  <c r="D45" i="1"/>
  <c r="I17" i="1"/>
  <c r="H18" i="1" s="1"/>
  <c r="H19" i="1" s="1"/>
  <c r="S17" i="1"/>
  <c r="K44" i="1" l="1"/>
  <c r="G45" i="1"/>
  <c r="D46" i="1"/>
  <c r="I18" i="1"/>
  <c r="S18" i="1"/>
  <c r="J45" i="1" l="1"/>
  <c r="K45" i="1" s="1"/>
  <c r="G46" i="1"/>
  <c r="D47" i="1"/>
  <c r="I19" i="1"/>
  <c r="H20" i="1" s="1"/>
  <c r="S19" i="1"/>
  <c r="J46" i="1" l="1"/>
  <c r="K46" i="1" s="1"/>
  <c r="D48" i="1"/>
  <c r="G47" i="1"/>
  <c r="I20" i="1"/>
  <c r="H21" i="1" s="1"/>
  <c r="S20" i="1"/>
  <c r="J47" i="1" l="1"/>
  <c r="K47" i="1" s="1"/>
  <c r="G48" i="1"/>
  <c r="D49" i="1"/>
  <c r="S21" i="1"/>
  <c r="I21" i="1"/>
  <c r="H22" i="1" s="1"/>
  <c r="H23" i="1" s="1"/>
  <c r="J48" i="1" l="1"/>
  <c r="K48" i="1" s="1"/>
  <c r="G49" i="1"/>
  <c r="S22" i="1"/>
  <c r="I22" i="1"/>
  <c r="J49" i="1" l="1"/>
  <c r="K49" i="1" s="1"/>
  <c r="S23" i="1"/>
  <c r="I23" i="1"/>
  <c r="H24" i="1" s="1"/>
  <c r="S24" i="1" l="1"/>
  <c r="I24" i="1"/>
  <c r="H25" i="1" s="1"/>
  <c r="I25" i="1" l="1"/>
  <c r="H26" i="1" s="1"/>
  <c r="S25" i="1"/>
  <c r="I26" i="1" l="1"/>
  <c r="H27" i="1" s="1"/>
  <c r="H28" i="1" s="1"/>
  <c r="S26" i="1"/>
  <c r="I27" i="1" l="1"/>
  <c r="S27" i="1"/>
  <c r="I28" i="1" l="1"/>
  <c r="H29" i="1" s="1"/>
  <c r="S28" i="1"/>
  <c r="S29" i="1" l="1"/>
  <c r="I29" i="1"/>
  <c r="H30" i="1" s="1"/>
  <c r="I30" i="1" l="1"/>
  <c r="H31" i="1" s="1"/>
  <c r="S30" i="1"/>
  <c r="S31" i="1" l="1"/>
  <c r="I31" i="1"/>
  <c r="H32" i="1" s="1"/>
  <c r="S32" i="1" l="1"/>
  <c r="I32" i="1"/>
  <c r="H33" i="1" s="1"/>
  <c r="I33" i="1" l="1"/>
  <c r="H34" i="1" s="1"/>
  <c r="H35" i="1" s="1"/>
  <c r="S33" i="1"/>
  <c r="I34" i="1" l="1"/>
  <c r="S34" i="1"/>
  <c r="I35" i="1" l="1"/>
  <c r="H36" i="1" s="1"/>
  <c r="S35" i="1"/>
  <c r="I36" i="1" l="1"/>
  <c r="H37" i="1" s="1"/>
  <c r="S36" i="1"/>
  <c r="S37" i="1" l="1"/>
  <c r="I37" i="1"/>
  <c r="H38" i="1" s="1"/>
  <c r="I38" i="1" l="1"/>
  <c r="H39" i="1" s="1"/>
  <c r="S38" i="1"/>
  <c r="I39" i="1" l="1"/>
  <c r="H40" i="1" s="1"/>
  <c r="S39" i="1"/>
  <c r="I40" i="1" l="1"/>
  <c r="H41" i="1" s="1"/>
  <c r="S40" i="1"/>
  <c r="I41" i="1" l="1"/>
  <c r="H42" i="1" s="1"/>
  <c r="S41" i="1"/>
  <c r="I42" i="1" l="1"/>
  <c r="S42" i="1"/>
  <c r="I44" i="1" l="1"/>
  <c r="H45" i="1" s="1"/>
  <c r="S44" i="1"/>
  <c r="I45" i="1" l="1"/>
  <c r="H46" i="1" s="1"/>
  <c r="S45" i="1"/>
  <c r="I46" i="1" l="1"/>
  <c r="H47" i="1" s="1"/>
  <c r="S46" i="1"/>
  <c r="I47" i="1" l="1"/>
  <c r="H48" i="1" s="1"/>
  <c r="S47" i="1"/>
  <c r="I48" i="1" l="1"/>
  <c r="H49" i="1" s="1"/>
  <c r="S48" i="1"/>
  <c r="I49" i="1" l="1"/>
  <c r="S49" i="1"/>
  <c r="S50" i="1" l="1"/>
  <c r="S51" i="1" l="1"/>
  <c r="S52" i="1" l="1"/>
  <c r="S53" i="1" l="1"/>
  <c r="S54" i="1" l="1"/>
  <c r="S55" i="1" l="1"/>
  <c r="S56" i="1" l="1"/>
  <c r="S57" i="1" l="1"/>
  <c r="S58" i="1" l="1"/>
  <c r="S59" i="1" l="1"/>
  <c r="S60" i="1" l="1"/>
  <c r="S61" i="1" l="1"/>
  <c r="S62" i="1" l="1"/>
  <c r="S63" i="1" l="1"/>
  <c r="S64" i="1" l="1"/>
  <c r="S65" i="1" l="1"/>
  <c r="S66" i="1" l="1"/>
  <c r="S67" i="1" l="1"/>
  <c r="S68" i="1" l="1"/>
  <c r="S69" i="1" l="1"/>
  <c r="S70" i="1" l="1"/>
  <c r="S71" i="1" l="1"/>
  <c r="S72" i="1" l="1"/>
  <c r="S73" i="1" l="1"/>
  <c r="S74" i="1" l="1"/>
  <c r="S75" i="1" l="1"/>
</calcChain>
</file>

<file path=xl/sharedStrings.xml><?xml version="1.0" encoding="utf-8"?>
<sst xmlns="http://schemas.openxmlformats.org/spreadsheetml/2006/main" count="98" uniqueCount="38">
  <si>
    <t>TRANSACTION DATE</t>
  </si>
  <si>
    <t>TYPE</t>
  </si>
  <si>
    <t>DEBIT</t>
  </si>
  <si>
    <t>£ CRYSTALLISED</t>
  </si>
  <si>
    <t>% CRYSTALLISED</t>
  </si>
  <si>
    <t>£ UNCRYSTALLISED</t>
  </si>
  <si>
    <t>% UNCRYSTALLISED</t>
  </si>
  <si>
    <t>LAST CRYSTALLISED AMOUNTS</t>
  </si>
  <si>
    <t>TOTAL FUND VALUE</t>
  </si>
  <si>
    <t>CASH</t>
  </si>
  <si>
    <t>PROPERTY</t>
  </si>
  <si>
    <t>MET LIFE INVESTMENT</t>
  </si>
  <si>
    <t>check</t>
  </si>
  <si>
    <t>Met Life Revaluation</t>
  </si>
  <si>
    <t>PP Fees</t>
  </si>
  <si>
    <t>Interest</t>
  </si>
  <si>
    <t>Movement</t>
  </si>
  <si>
    <t>Fund Value</t>
  </si>
  <si>
    <t>% Split</t>
  </si>
  <si>
    <t>Kath Contribution</t>
  </si>
  <si>
    <t>Carry over</t>
  </si>
  <si>
    <t>Rent</t>
  </si>
  <si>
    <t>GDPR Fee</t>
  </si>
  <si>
    <t>Keith</t>
  </si>
  <si>
    <t>Kathleen</t>
  </si>
  <si>
    <t>Cash</t>
  </si>
  <si>
    <t>Property</t>
  </si>
  <si>
    <t>Met Life</t>
  </si>
  <si>
    <t>Total Fund Value</t>
  </si>
  <si>
    <t>£ Crystallised</t>
  </si>
  <si>
    <t>% Crystallised</t>
  </si>
  <si>
    <t>£ Uncrystallised</t>
  </si>
  <si>
    <t>% Uncrystallised</t>
  </si>
  <si>
    <t>Admin Fees</t>
  </si>
  <si>
    <t>Property Revaluation</t>
  </si>
  <si>
    <t>Bank Interest</t>
  </si>
  <si>
    <t>Fees</t>
  </si>
  <si>
    <t>MetLife Revaluation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</si>
</sst>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0.000%"/>
    <numFmt numFmtId="166" formatCode="&quot;£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0" borderId="0" xfId="2" applyNumberFormat="1" applyFont="1"/>
    <xf numFmtId="44" fontId="0" fillId="0" borderId="0" xfId="1" applyFont="1"/>
    <xf numFmtId="14" fontId="0" fillId="2" borderId="0" xfId="2" applyNumberFormat="1" applyFont="1" applyFill="1"/>
    <xf numFmtId="165" fontId="0" fillId="0" borderId="0" xfId="2" applyNumberFormat="1" applyFont="1"/>
    <xf numFmtId="166" fontId="0" fillId="0" borderId="0" xfId="2" applyNumberFormat="1" applyFont="1"/>
    <xf numFmtId="166" fontId="0" fillId="0" borderId="0" xfId="0" applyNumberFormat="1"/>
    <xf numFmtId="8" fontId="0" fillId="0" borderId="0" xfId="1" applyNumberFormat="1" applyFont="1"/>
    <xf numFmtId="166" fontId="0" fillId="0" borderId="0" xfId="1" applyNumberFormat="1" applyFont="1"/>
    <xf numFmtId="165" fontId="0" fillId="0" borderId="0" xfId="0" applyNumberFormat="1"/>
    <xf numFmtId="166" fontId="0" fillId="0" borderId="1" xfId="0" applyNumberFormat="1" applyBorder="1"/>
    <xf numFmtId="165" fontId="0" fillId="0" borderId="2" xfId="0" applyNumberFormat="1" applyBorder="1"/>
    <xf numFmtId="165" fontId="0" fillId="0" borderId="0" xfId="2" applyNumberFormat="1" applyFont="1" applyBorder="1"/>
    <xf numFmtId="165" fontId="0" fillId="0" borderId="2" xfId="2" applyNumberFormat="1" applyFont="1" applyBorder="1"/>
    <xf numFmtId="166" fontId="2" fillId="0" borderId="0" xfId="0" applyNumberFormat="1" applyFont="1"/>
    <xf numFmtId="14" fontId="2" fillId="0" borderId="0" xfId="0" applyNumberFormat="1" applyFont="1"/>
    <xf numFmtId="0" fontId="2" fillId="0" borderId="0" xfId="0" applyFont="1"/>
    <xf numFmtId="166" fontId="2" fillId="0" borderId="1" xfId="0" applyNumberFormat="1" applyFont="1" applyBorder="1"/>
    <xf numFmtId="165" fontId="2" fillId="0" borderId="0" xfId="0" applyNumberFormat="1" applyFont="1"/>
    <xf numFmtId="165" fontId="2" fillId="0" borderId="2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SAS%20Clients%20Pension%20Practitioner\Q\Qualimach%20Limited%20Self-Administered%20Scheme\Inbound\Copy%20of%2031.08.16%20Transac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603107"/>
    </sheetNames>
    <sheetDataSet>
      <sheetData sheetId="0" refreshError="1">
        <row r="7">
          <cell r="C7">
            <v>42523</v>
          </cell>
        </row>
        <row r="9">
          <cell r="C9">
            <v>42522</v>
          </cell>
          <cell r="E9" t="str">
            <v>INTEREST TO CLOSE</v>
          </cell>
        </row>
        <row r="10">
          <cell r="C10">
            <v>42515</v>
          </cell>
          <cell r="H10" t="str">
            <v xml:space="preserve">Pension Payment </v>
          </cell>
        </row>
        <row r="11">
          <cell r="C11">
            <v>42499</v>
          </cell>
          <cell r="E11" t="str">
            <v>INTEREST (GROSS)</v>
          </cell>
        </row>
        <row r="12">
          <cell r="C12">
            <v>42471</v>
          </cell>
          <cell r="E12" t="str">
            <v>INTEREST (GROSS)</v>
          </cell>
        </row>
        <row r="13">
          <cell r="C13">
            <v>42446</v>
          </cell>
          <cell r="H13" t="str">
            <v>Rental Income</v>
          </cell>
        </row>
        <row r="14">
          <cell r="C14">
            <v>42443</v>
          </cell>
          <cell r="E14" t="str">
            <v>THE HORNBUCKLE HM REFUND</v>
          </cell>
        </row>
        <row r="15">
          <cell r="C15">
            <v>42438</v>
          </cell>
          <cell r="E15" t="str">
            <v>INTEREST (GROSS)</v>
          </cell>
        </row>
        <row r="16">
          <cell r="C16">
            <v>42430</v>
          </cell>
          <cell r="E16" t="str">
            <v>HM FEE COLLECTION</v>
          </cell>
        </row>
        <row r="17">
          <cell r="C17">
            <v>42423</v>
          </cell>
          <cell r="H17" t="str">
            <v xml:space="preserve">Pension payment </v>
          </cell>
        </row>
        <row r="18">
          <cell r="C18">
            <v>42409</v>
          </cell>
          <cell r="E18" t="str">
            <v>INTEREST (GROSS)</v>
          </cell>
        </row>
        <row r="19">
          <cell r="C19">
            <v>42380</v>
          </cell>
          <cell r="E19" t="str">
            <v>INTEREST (GROSS)</v>
          </cell>
        </row>
        <row r="20">
          <cell r="C20">
            <v>42360</v>
          </cell>
          <cell r="E20" t="str">
            <v>HM FEES 22.12.15</v>
          </cell>
        </row>
        <row r="21">
          <cell r="C21">
            <v>42347</v>
          </cell>
          <cell r="E21" t="str">
            <v>INTEREST (GROSS)</v>
          </cell>
        </row>
        <row r="22">
          <cell r="C22">
            <v>42333</v>
          </cell>
          <cell r="H22" t="str">
            <v xml:space="preserve">Pension Payment </v>
          </cell>
        </row>
        <row r="23">
          <cell r="C23">
            <v>42317</v>
          </cell>
          <cell r="E23" t="str">
            <v>INTEREST (GROSS)</v>
          </cell>
        </row>
        <row r="24">
          <cell r="C24">
            <v>42286</v>
          </cell>
          <cell r="E24" t="str">
            <v>INTEREST (GROSS)</v>
          </cell>
        </row>
        <row r="25">
          <cell r="C25">
            <v>42256</v>
          </cell>
          <cell r="E25" t="str">
            <v>INTEREST (GROSS)</v>
          </cell>
        </row>
        <row r="26">
          <cell r="C26">
            <v>42241</v>
          </cell>
          <cell r="H26" t="str">
            <v xml:space="preserve">Pension payment </v>
          </cell>
        </row>
        <row r="27">
          <cell r="C27">
            <v>42226</v>
          </cell>
          <cell r="E27" t="str">
            <v>INTEREST (GROSS)</v>
          </cell>
        </row>
        <row r="28">
          <cell r="C28">
            <v>42194</v>
          </cell>
          <cell r="E28" t="str">
            <v>INTEREST (GROSS)</v>
          </cell>
        </row>
        <row r="29">
          <cell r="C29">
            <v>42164</v>
          </cell>
          <cell r="E29" t="str">
            <v>INTEREST (GROSS)</v>
          </cell>
        </row>
        <row r="30">
          <cell r="C30">
            <v>42150</v>
          </cell>
          <cell r="H30" t="str">
            <v xml:space="preserve">Pension Payment </v>
          </cell>
        </row>
        <row r="31">
          <cell r="C31">
            <v>42135</v>
          </cell>
          <cell r="E31" t="str">
            <v>INTEREST (GROSS)</v>
          </cell>
        </row>
        <row r="32">
          <cell r="C32">
            <v>42103</v>
          </cell>
          <cell r="E32" t="str">
            <v>INTEREST (GROSS)</v>
          </cell>
        </row>
        <row r="33">
          <cell r="C33">
            <v>42072</v>
          </cell>
          <cell r="E33" t="str">
            <v>INTEREST (GROSS)</v>
          </cell>
        </row>
        <row r="34">
          <cell r="C34">
            <v>42059</v>
          </cell>
          <cell r="H34" t="str">
            <v xml:space="preserve">Pension Payment </v>
          </cell>
        </row>
        <row r="35">
          <cell r="C35">
            <v>42044</v>
          </cell>
          <cell r="E35" t="str">
            <v>INTEREST (GROSS)</v>
          </cell>
        </row>
        <row r="36">
          <cell r="C36">
            <v>42023</v>
          </cell>
          <cell r="H36" t="str">
            <v>Rental Income</v>
          </cell>
        </row>
        <row r="37">
          <cell r="C37">
            <v>42013</v>
          </cell>
          <cell r="E37" t="str">
            <v>INTEREST (GROSS)</v>
          </cell>
        </row>
        <row r="38">
          <cell r="C38">
            <v>41997</v>
          </cell>
          <cell r="H38" t="str">
            <v xml:space="preserve">Property fees </v>
          </cell>
        </row>
        <row r="39">
          <cell r="C39">
            <v>41982</v>
          </cell>
          <cell r="E39" t="str">
            <v>INTEREST (GROSS)</v>
          </cell>
        </row>
        <row r="40">
          <cell r="C40">
            <v>41968</v>
          </cell>
          <cell r="H40" t="str">
            <v xml:space="preserve">Pension Payment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770B2-28E2-4B72-866F-A95A2D126F78}">
  <dimension ref="A1:S54"/>
  <sheetViews>
    <sheetView tabSelected="1" workbookViewId="0">
      <pane ySplit="2" topLeftCell="A27" activePane="bottomLeft" state="frozen"/>
      <selection pane="bottomLeft" activeCell="B59" sqref="B59"/>
    </sheetView>
  </sheetViews>
  <sheetFormatPr defaultRowHeight="15" x14ac:dyDescent="0.25"/>
  <cols>
    <col min="1" max="1" width="19" bestFit="1" customWidth="1"/>
    <col min="2" max="2" width="29.28515625" customWidth="1"/>
    <col min="3" max="3" width="10.7109375" style="8" bestFit="1" customWidth="1"/>
    <col min="4" max="4" width="11.140625" style="8" bestFit="1" customWidth="1"/>
    <col min="5" max="5" width="11.42578125" style="8" bestFit="1" customWidth="1"/>
    <col min="6" max="6" width="20.7109375" style="8" bestFit="1" customWidth="1"/>
    <col min="7" max="7" width="19.85546875" style="8" bestFit="1" customWidth="1"/>
    <col min="8" max="8" width="19.85546875" style="12" customWidth="1"/>
    <col min="9" max="9" width="19.85546875" style="11" customWidth="1"/>
    <col min="10" max="10" width="16.140625" style="8" bestFit="1" customWidth="1"/>
    <col min="11" max="11" width="15.28515625" style="11" bestFit="1" customWidth="1"/>
    <col min="12" max="12" width="19" style="8" bestFit="1" customWidth="1"/>
    <col min="13" max="13" width="18.140625" style="13" bestFit="1" customWidth="1"/>
    <col min="14" max="14" width="12.42578125" style="8" bestFit="1" customWidth="1"/>
    <col min="15" max="15" width="9.140625" style="11"/>
    <col min="16" max="16" width="16.140625" style="8" bestFit="1" customWidth="1"/>
    <col min="17" max="17" width="15.28515625" style="11" bestFit="1" customWidth="1"/>
    <col min="18" max="18" width="19" style="8" bestFit="1" customWidth="1"/>
    <col min="19" max="19" width="18.140625" style="11" bestFit="1" customWidth="1"/>
  </cols>
  <sheetData>
    <row r="1" spans="1:19" x14ac:dyDescent="0.25">
      <c r="J1" s="16" t="s">
        <v>23</v>
      </c>
      <c r="P1" s="16" t="s">
        <v>24</v>
      </c>
    </row>
    <row r="2" spans="1:19" x14ac:dyDescent="0.25">
      <c r="A2" t="s">
        <v>0</v>
      </c>
      <c r="B2" t="s">
        <v>1</v>
      </c>
      <c r="C2" s="10" t="s">
        <v>16</v>
      </c>
      <c r="D2" s="10" t="s">
        <v>25</v>
      </c>
      <c r="E2" s="10" t="s">
        <v>26</v>
      </c>
      <c r="F2" s="10" t="s">
        <v>27</v>
      </c>
      <c r="G2" s="8" t="s">
        <v>28</v>
      </c>
      <c r="H2" s="12" t="s">
        <v>17</v>
      </c>
      <c r="I2" s="11" t="s">
        <v>18</v>
      </c>
      <c r="J2" s="8" t="s">
        <v>29</v>
      </c>
      <c r="K2" s="14" t="s">
        <v>30</v>
      </c>
      <c r="L2" s="8" t="s">
        <v>31</v>
      </c>
      <c r="M2" s="15" t="s">
        <v>32</v>
      </c>
      <c r="N2" s="8" t="s">
        <v>17</v>
      </c>
      <c r="O2" s="6" t="s">
        <v>18</v>
      </c>
      <c r="P2" s="8" t="s">
        <v>29</v>
      </c>
      <c r="Q2" s="14" t="s">
        <v>30</v>
      </c>
      <c r="R2" s="8" t="s">
        <v>31</v>
      </c>
      <c r="S2" s="15" t="s">
        <v>32</v>
      </c>
    </row>
    <row r="4" spans="1:19" x14ac:dyDescent="0.25">
      <c r="B4" t="s">
        <v>20</v>
      </c>
      <c r="C4" s="8">
        <v>0</v>
      </c>
      <c r="D4" s="8">
        <v>41736.589999999989</v>
      </c>
      <c r="E4" s="8">
        <v>240000</v>
      </c>
      <c r="F4" s="8">
        <v>526981.76</v>
      </c>
      <c r="G4" s="8">
        <f>D4+E4+F4</f>
        <v>808718.35</v>
      </c>
      <c r="H4" s="12">
        <f>G4</f>
        <v>808718.35</v>
      </c>
      <c r="I4" s="11">
        <v>1</v>
      </c>
      <c r="J4" s="8">
        <v>452291.42162257258</v>
      </c>
      <c r="K4" s="11">
        <v>0.55926939412537457</v>
      </c>
      <c r="L4" s="8">
        <v>356426.92837742739</v>
      </c>
      <c r="M4" s="13">
        <v>0.44073060587462548</v>
      </c>
    </row>
    <row r="6" spans="1:19" x14ac:dyDescent="0.25">
      <c r="A6" s="1">
        <v>42828</v>
      </c>
      <c r="B6" t="s">
        <v>19</v>
      </c>
      <c r="C6" s="8">
        <v>10000</v>
      </c>
      <c r="D6" s="8">
        <f>D4+C6</f>
        <v>51736.589999999989</v>
      </c>
      <c r="E6" s="8">
        <f>E4</f>
        <v>240000</v>
      </c>
      <c r="F6" s="8">
        <f>F4</f>
        <v>526981.76</v>
      </c>
      <c r="G6" s="8">
        <f>D6+E6+F6</f>
        <v>818718.35</v>
      </c>
      <c r="H6" s="12">
        <f>H4</f>
        <v>808718.35</v>
      </c>
      <c r="I6" s="11">
        <f>H6/G6</f>
        <v>0.9877857873834146</v>
      </c>
      <c r="J6" s="8">
        <f>J4</f>
        <v>452291.42162257258</v>
      </c>
      <c r="K6" s="11">
        <f>J6/H6</f>
        <v>0.55926939412537457</v>
      </c>
      <c r="L6" s="8">
        <f>L4</f>
        <v>356426.92837742739</v>
      </c>
      <c r="M6" s="13">
        <f>L6/H6</f>
        <v>0.44073060587462548</v>
      </c>
      <c r="N6" s="8">
        <f>C6</f>
        <v>10000</v>
      </c>
      <c r="O6" s="11">
        <f>N6/G6</f>
        <v>1.2214212616585424E-2</v>
      </c>
      <c r="P6" s="8">
        <v>0</v>
      </c>
      <c r="Q6" s="11">
        <f>P6/N6</f>
        <v>0</v>
      </c>
      <c r="R6" s="8">
        <f>N6</f>
        <v>10000</v>
      </c>
      <c r="S6" s="11">
        <f>R6/N6</f>
        <v>1</v>
      </c>
    </row>
    <row r="7" spans="1:19" x14ac:dyDescent="0.25">
      <c r="A7" s="1">
        <v>42828</v>
      </c>
      <c r="B7" t="s">
        <v>21</v>
      </c>
      <c r="C7" s="8">
        <v>20000</v>
      </c>
      <c r="D7" s="8">
        <f>D6+C7</f>
        <v>71736.59</v>
      </c>
      <c r="E7" s="8">
        <f>E6</f>
        <v>240000</v>
      </c>
      <c r="F7" s="8">
        <f>F6</f>
        <v>526981.76</v>
      </c>
      <c r="G7" s="8">
        <f t="shared" ref="G7" si="0">D7+E7+F7</f>
        <v>838718.35</v>
      </c>
      <c r="H7" s="12">
        <f>G7*I6</f>
        <v>828474.06574766827</v>
      </c>
      <c r="I7" s="11">
        <f t="shared" ref="I7" si="1">H7/G7</f>
        <v>0.9877857873834146</v>
      </c>
      <c r="J7" s="8">
        <f>H7*K6</f>
        <v>463340.18879928417</v>
      </c>
      <c r="K7" s="11">
        <f t="shared" ref="K7" si="2">J7/H7</f>
        <v>0.55926939412537457</v>
      </c>
      <c r="L7" s="8">
        <f>H7*M6</f>
        <v>365133.87694838416</v>
      </c>
      <c r="M7" s="13">
        <f t="shared" ref="M7" si="3">L7/H7</f>
        <v>0.44073060587462548</v>
      </c>
      <c r="N7" s="8">
        <f>G7*O6</f>
        <v>10244.284252331709</v>
      </c>
      <c r="O7" s="11">
        <f t="shared" ref="O7:O26" si="4">N7/G7</f>
        <v>1.2214212616585424E-2</v>
      </c>
      <c r="P7" s="8">
        <f>N7*Q6</f>
        <v>0</v>
      </c>
      <c r="Q7" s="11">
        <f>P7/N7</f>
        <v>0</v>
      </c>
      <c r="R7" s="8">
        <f>N7*S6</f>
        <v>10244.284252331709</v>
      </c>
      <c r="S7" s="11">
        <f>R7/N7</f>
        <v>1</v>
      </c>
    </row>
    <row r="8" spans="1:19" x14ac:dyDescent="0.25">
      <c r="A8" s="1">
        <v>42853</v>
      </c>
      <c r="B8" t="s">
        <v>15</v>
      </c>
      <c r="C8" s="8">
        <v>5.73</v>
      </c>
      <c r="D8" s="8">
        <f t="shared" ref="D8:D26" si="5">D7+C8</f>
        <v>71742.319999999992</v>
      </c>
      <c r="E8" s="8">
        <f t="shared" ref="E8:F28" si="6">E7</f>
        <v>240000</v>
      </c>
      <c r="F8" s="8">
        <f t="shared" ref="F8:F25" si="7">F7</f>
        <v>526981.76</v>
      </c>
      <c r="G8" s="8">
        <f t="shared" ref="G8:G26" si="8">D8+E8+F8</f>
        <v>838724.08000000007</v>
      </c>
      <c r="H8" s="12">
        <f t="shared" ref="H8:H26" si="9">G8*I7</f>
        <v>828479.7257602301</v>
      </c>
      <c r="I8" s="11">
        <f t="shared" ref="I8:I26" si="10">H8/G8</f>
        <v>0.9877857873834146</v>
      </c>
      <c r="J8" s="8">
        <f t="shared" ref="J8:J26" si="11">H8*K7</f>
        <v>463343.35427108034</v>
      </c>
      <c r="K8" s="11">
        <f t="shared" ref="K8:K26" si="12">J8/H8</f>
        <v>0.55926939412537457</v>
      </c>
      <c r="L8" s="8">
        <f t="shared" ref="L8:L26" si="13">H8*M7</f>
        <v>365136.37148914975</v>
      </c>
      <c r="M8" s="13">
        <f t="shared" ref="M8:M26" si="14">L8/H8</f>
        <v>0.44073060587462548</v>
      </c>
      <c r="N8" s="8">
        <f t="shared" ref="N8:N26" si="15">G8*O7</f>
        <v>10244.354239770004</v>
      </c>
      <c r="O8" s="11">
        <f t="shared" si="4"/>
        <v>1.2214212616585425E-2</v>
      </c>
      <c r="P8" s="8">
        <f t="shared" ref="P8:P26" si="16">N8*Q7</f>
        <v>0</v>
      </c>
      <c r="Q8" s="11">
        <f t="shared" ref="Q8:Q26" si="17">P8/N8</f>
        <v>0</v>
      </c>
      <c r="R8" s="8">
        <f t="shared" ref="R8:R26" si="18">N8*S7</f>
        <v>10244.354239770004</v>
      </c>
      <c r="S8" s="11">
        <f t="shared" ref="S8:S26" si="19">R8/N8</f>
        <v>1</v>
      </c>
    </row>
    <row r="9" spans="1:19" x14ac:dyDescent="0.25">
      <c r="A9" s="1">
        <v>42886</v>
      </c>
      <c r="B9" t="s">
        <v>15</v>
      </c>
      <c r="C9" s="8">
        <v>6.09</v>
      </c>
      <c r="D9" s="8">
        <f t="shared" si="5"/>
        <v>71748.409999999989</v>
      </c>
      <c r="E9" s="8">
        <f t="shared" si="6"/>
        <v>240000</v>
      </c>
      <c r="F9" s="8">
        <f t="shared" si="7"/>
        <v>526981.76</v>
      </c>
      <c r="G9" s="8">
        <f t="shared" si="8"/>
        <v>838730.16999999993</v>
      </c>
      <c r="H9" s="12">
        <f t="shared" si="9"/>
        <v>828485.74137567508</v>
      </c>
      <c r="I9" s="11">
        <f t="shared" si="10"/>
        <v>0.9877857873834146</v>
      </c>
      <c r="J9" s="8">
        <f t="shared" si="11"/>
        <v>463346.71862068557</v>
      </c>
      <c r="K9" s="11">
        <f t="shared" si="12"/>
        <v>0.55926939412537457</v>
      </c>
      <c r="L9" s="8">
        <f t="shared" si="13"/>
        <v>365139.02275498956</v>
      </c>
      <c r="M9" s="13">
        <f t="shared" si="14"/>
        <v>0.44073060587462548</v>
      </c>
      <c r="N9" s="8">
        <f t="shared" si="15"/>
        <v>10244.428624324837</v>
      </c>
      <c r="O9" s="11">
        <f t="shared" si="4"/>
        <v>1.2214212616585425E-2</v>
      </c>
      <c r="P9" s="8">
        <f t="shared" si="16"/>
        <v>0</v>
      </c>
      <c r="Q9" s="11">
        <f t="shared" si="17"/>
        <v>0</v>
      </c>
      <c r="R9" s="8">
        <f t="shared" si="18"/>
        <v>10244.428624324837</v>
      </c>
      <c r="S9" s="11">
        <f t="shared" si="19"/>
        <v>1</v>
      </c>
    </row>
    <row r="10" spans="1:19" x14ac:dyDescent="0.25">
      <c r="A10" s="1">
        <v>42916</v>
      </c>
      <c r="B10" t="s">
        <v>15</v>
      </c>
      <c r="C10" s="8">
        <v>5.9</v>
      </c>
      <c r="D10" s="8">
        <f t="shared" si="5"/>
        <v>71754.309999999983</v>
      </c>
      <c r="E10" s="8">
        <f t="shared" si="6"/>
        <v>240000</v>
      </c>
      <c r="F10" s="8">
        <f t="shared" si="7"/>
        <v>526981.76</v>
      </c>
      <c r="G10" s="8">
        <f t="shared" si="8"/>
        <v>838736.07000000007</v>
      </c>
      <c r="H10" s="12">
        <f t="shared" si="9"/>
        <v>828491.56931182079</v>
      </c>
      <c r="I10" s="11">
        <f t="shared" si="10"/>
        <v>0.9877857873834146</v>
      </c>
      <c r="J10" s="8">
        <f t="shared" si="11"/>
        <v>463349.97800700279</v>
      </c>
      <c r="K10" s="11">
        <f t="shared" si="12"/>
        <v>0.55926939412537457</v>
      </c>
      <c r="L10" s="8">
        <f t="shared" si="13"/>
        <v>365141.59130481805</v>
      </c>
      <c r="M10" s="13">
        <f t="shared" si="14"/>
        <v>0.44073060587462548</v>
      </c>
      <c r="N10" s="8">
        <f t="shared" si="15"/>
        <v>10244.500688179278</v>
      </c>
      <c r="O10" s="11">
        <f t="shared" si="4"/>
        <v>1.2214212616585425E-2</v>
      </c>
      <c r="P10" s="8">
        <f t="shared" si="16"/>
        <v>0</v>
      </c>
      <c r="Q10" s="11">
        <f t="shared" si="17"/>
        <v>0</v>
      </c>
      <c r="R10" s="8">
        <f t="shared" si="18"/>
        <v>10244.500688179278</v>
      </c>
      <c r="S10" s="11">
        <f t="shared" si="19"/>
        <v>1</v>
      </c>
    </row>
    <row r="11" spans="1:19" x14ac:dyDescent="0.25">
      <c r="A11" s="1">
        <v>42947</v>
      </c>
      <c r="B11" t="s">
        <v>15</v>
      </c>
      <c r="C11" s="8">
        <v>6.09</v>
      </c>
      <c r="D11" s="8">
        <f t="shared" si="5"/>
        <v>71760.39999999998</v>
      </c>
      <c r="E11" s="8">
        <f t="shared" si="6"/>
        <v>240000</v>
      </c>
      <c r="F11" s="8">
        <f t="shared" si="7"/>
        <v>526981.76</v>
      </c>
      <c r="G11" s="8">
        <f t="shared" si="8"/>
        <v>838742.15999999992</v>
      </c>
      <c r="H11" s="12">
        <f t="shared" si="9"/>
        <v>828497.58492726588</v>
      </c>
      <c r="I11" s="11">
        <f t="shared" si="10"/>
        <v>0.98778578738341472</v>
      </c>
      <c r="J11" s="8">
        <f t="shared" si="11"/>
        <v>463353.34235660807</v>
      </c>
      <c r="K11" s="11">
        <f t="shared" si="12"/>
        <v>0.55926939412537457</v>
      </c>
      <c r="L11" s="8">
        <f t="shared" si="13"/>
        <v>365144.24257065787</v>
      </c>
      <c r="M11" s="13">
        <f t="shared" si="14"/>
        <v>0.44073060587462548</v>
      </c>
      <c r="N11" s="8">
        <f t="shared" si="15"/>
        <v>10244.575072734111</v>
      </c>
      <c r="O11" s="11">
        <f t="shared" si="4"/>
        <v>1.2214212616585425E-2</v>
      </c>
      <c r="P11" s="8">
        <f t="shared" si="16"/>
        <v>0</v>
      </c>
      <c r="Q11" s="11">
        <f t="shared" si="17"/>
        <v>0</v>
      </c>
      <c r="R11" s="8">
        <f t="shared" si="18"/>
        <v>10244.575072734111</v>
      </c>
      <c r="S11" s="11">
        <f t="shared" si="19"/>
        <v>1</v>
      </c>
    </row>
    <row r="12" spans="1:19" x14ac:dyDescent="0.25">
      <c r="A12" s="1">
        <v>42978</v>
      </c>
      <c r="B12" t="s">
        <v>15</v>
      </c>
      <c r="C12" s="8">
        <v>6.09</v>
      </c>
      <c r="D12" s="8">
        <f t="shared" si="5"/>
        <v>71766.489999999976</v>
      </c>
      <c r="E12" s="8">
        <f t="shared" si="6"/>
        <v>240000</v>
      </c>
      <c r="F12" s="8">
        <f t="shared" si="7"/>
        <v>526981.76</v>
      </c>
      <c r="G12" s="8">
        <f t="shared" si="8"/>
        <v>838748.25</v>
      </c>
      <c r="H12" s="12">
        <f t="shared" si="9"/>
        <v>828503.60054271121</v>
      </c>
      <c r="I12" s="11">
        <f t="shared" si="10"/>
        <v>0.98778578738341472</v>
      </c>
      <c r="J12" s="8">
        <f t="shared" si="11"/>
        <v>463356.70670621347</v>
      </c>
      <c r="K12" s="11">
        <f t="shared" si="12"/>
        <v>0.55926939412537457</v>
      </c>
      <c r="L12" s="8">
        <f t="shared" si="13"/>
        <v>365146.89383649779</v>
      </c>
      <c r="M12" s="13">
        <f t="shared" si="14"/>
        <v>0.44073060587462548</v>
      </c>
      <c r="N12" s="8">
        <f t="shared" si="15"/>
        <v>10244.649457288946</v>
      </c>
      <c r="O12" s="11">
        <f t="shared" si="4"/>
        <v>1.2214212616585425E-2</v>
      </c>
      <c r="P12" s="8">
        <f t="shared" si="16"/>
        <v>0</v>
      </c>
      <c r="Q12" s="11">
        <f t="shared" si="17"/>
        <v>0</v>
      </c>
      <c r="R12" s="8">
        <f t="shared" si="18"/>
        <v>10244.649457288946</v>
      </c>
      <c r="S12" s="11">
        <f t="shared" si="19"/>
        <v>1</v>
      </c>
    </row>
    <row r="13" spans="1:19" x14ac:dyDescent="0.25">
      <c r="A13" s="1">
        <v>43007</v>
      </c>
      <c r="B13" t="s">
        <v>15</v>
      </c>
      <c r="C13" s="8">
        <v>5.9</v>
      </c>
      <c r="D13" s="8">
        <f t="shared" si="5"/>
        <v>71772.38999999997</v>
      </c>
      <c r="E13" s="8">
        <f t="shared" si="6"/>
        <v>240000</v>
      </c>
      <c r="F13" s="8">
        <f t="shared" si="7"/>
        <v>526981.76</v>
      </c>
      <c r="G13" s="8">
        <f t="shared" si="8"/>
        <v>838754.14999999991</v>
      </c>
      <c r="H13" s="12">
        <f t="shared" si="9"/>
        <v>828509.42847885669</v>
      </c>
      <c r="I13" s="11">
        <f t="shared" si="10"/>
        <v>0.98778578738341472</v>
      </c>
      <c r="J13" s="8">
        <f t="shared" si="11"/>
        <v>463359.96609253052</v>
      </c>
      <c r="K13" s="11">
        <f t="shared" si="12"/>
        <v>0.55926939412537457</v>
      </c>
      <c r="L13" s="8">
        <f t="shared" si="13"/>
        <v>365149.46238632617</v>
      </c>
      <c r="M13" s="13">
        <f t="shared" si="14"/>
        <v>0.44073060587462543</v>
      </c>
      <c r="N13" s="8">
        <f t="shared" si="15"/>
        <v>10244.721521143383</v>
      </c>
      <c r="O13" s="11">
        <f t="shared" si="4"/>
        <v>1.2214212616585425E-2</v>
      </c>
      <c r="P13" s="8">
        <f t="shared" si="16"/>
        <v>0</v>
      </c>
      <c r="Q13" s="11">
        <f t="shared" si="17"/>
        <v>0</v>
      </c>
      <c r="R13" s="8">
        <f t="shared" si="18"/>
        <v>10244.721521143383</v>
      </c>
      <c r="S13" s="11">
        <f t="shared" si="19"/>
        <v>1</v>
      </c>
    </row>
    <row r="14" spans="1:19" x14ac:dyDescent="0.25">
      <c r="A14" s="1">
        <v>43039</v>
      </c>
      <c r="B14" t="s">
        <v>15</v>
      </c>
      <c r="C14" s="8">
        <v>6.1</v>
      </c>
      <c r="D14" s="8">
        <f t="shared" si="5"/>
        <v>71778.489999999976</v>
      </c>
      <c r="E14" s="8">
        <f t="shared" si="6"/>
        <v>240000</v>
      </c>
      <c r="F14" s="8">
        <f t="shared" si="7"/>
        <v>526981.76</v>
      </c>
      <c r="G14" s="8">
        <f t="shared" si="8"/>
        <v>838760.25</v>
      </c>
      <c r="H14" s="12">
        <f t="shared" si="9"/>
        <v>828515.45397215977</v>
      </c>
      <c r="I14" s="11">
        <f t="shared" si="10"/>
        <v>0.98778578738341472</v>
      </c>
      <c r="J14" s="8">
        <f t="shared" si="11"/>
        <v>463363.33596651949</v>
      </c>
      <c r="K14" s="11">
        <f t="shared" si="12"/>
        <v>0.55926939412537457</v>
      </c>
      <c r="L14" s="8">
        <f t="shared" si="13"/>
        <v>365152.11800564028</v>
      </c>
      <c r="M14" s="13">
        <f t="shared" si="14"/>
        <v>0.44073060587462537</v>
      </c>
      <c r="N14" s="8">
        <f t="shared" si="15"/>
        <v>10244.796027840346</v>
      </c>
      <c r="O14" s="11">
        <f t="shared" si="4"/>
        <v>1.2214212616585425E-2</v>
      </c>
      <c r="P14" s="8">
        <f t="shared" si="16"/>
        <v>0</v>
      </c>
      <c r="Q14" s="11">
        <f t="shared" si="17"/>
        <v>0</v>
      </c>
      <c r="R14" s="8">
        <f t="shared" si="18"/>
        <v>10244.796027840346</v>
      </c>
      <c r="S14" s="11">
        <f t="shared" si="19"/>
        <v>1</v>
      </c>
    </row>
    <row r="15" spans="1:19" x14ac:dyDescent="0.25">
      <c r="A15" s="1">
        <v>43046</v>
      </c>
      <c r="B15" t="s">
        <v>14</v>
      </c>
      <c r="C15" s="8">
        <v>-880</v>
      </c>
      <c r="D15" s="8">
        <f t="shared" si="5"/>
        <v>70898.489999999976</v>
      </c>
      <c r="E15" s="8">
        <f t="shared" si="6"/>
        <v>240000</v>
      </c>
      <c r="F15" s="8">
        <f t="shared" si="7"/>
        <v>526981.76</v>
      </c>
      <c r="G15" s="8">
        <f t="shared" si="8"/>
        <v>837880.25</v>
      </c>
      <c r="H15" s="12">
        <f t="shared" si="9"/>
        <v>827646.20247926237</v>
      </c>
      <c r="I15" s="11">
        <f t="shared" si="10"/>
        <v>0.98778578738341472</v>
      </c>
      <c r="J15" s="8">
        <f t="shared" si="11"/>
        <v>462877.19021074416</v>
      </c>
      <c r="K15" s="11">
        <f t="shared" si="12"/>
        <v>0.55926939412537457</v>
      </c>
      <c r="L15" s="8">
        <f t="shared" si="13"/>
        <v>364769.01226851816</v>
      </c>
      <c r="M15" s="13">
        <f t="shared" si="14"/>
        <v>0.44073060587462537</v>
      </c>
      <c r="N15" s="8">
        <f t="shared" si="15"/>
        <v>10234.047520737751</v>
      </c>
      <c r="O15" s="11">
        <f t="shared" si="4"/>
        <v>1.2214212616585427E-2</v>
      </c>
      <c r="P15" s="8">
        <f t="shared" si="16"/>
        <v>0</v>
      </c>
      <c r="Q15" s="11">
        <f t="shared" si="17"/>
        <v>0</v>
      </c>
      <c r="R15" s="8">
        <f t="shared" si="18"/>
        <v>10234.047520737751</v>
      </c>
      <c r="S15" s="11">
        <f t="shared" si="19"/>
        <v>1</v>
      </c>
    </row>
    <row r="16" spans="1:19" x14ac:dyDescent="0.25">
      <c r="A16" s="1">
        <v>43069</v>
      </c>
      <c r="B16" t="s">
        <v>15</v>
      </c>
      <c r="C16" s="8">
        <v>5.84</v>
      </c>
      <c r="D16" s="8">
        <f t="shared" si="5"/>
        <v>70904.329999999973</v>
      </c>
      <c r="E16" s="8">
        <f t="shared" si="6"/>
        <v>240000</v>
      </c>
      <c r="F16" s="8">
        <f t="shared" si="7"/>
        <v>526981.76</v>
      </c>
      <c r="G16" s="8">
        <f t="shared" si="8"/>
        <v>837886.09</v>
      </c>
      <c r="H16" s="12">
        <f t="shared" si="9"/>
        <v>827651.97114826064</v>
      </c>
      <c r="I16" s="11">
        <f t="shared" si="10"/>
        <v>0.98778578738341472</v>
      </c>
      <c r="J16" s="8">
        <f t="shared" si="11"/>
        <v>462880.41645075975</v>
      </c>
      <c r="K16" s="11">
        <f t="shared" si="12"/>
        <v>0.55926939412537457</v>
      </c>
      <c r="L16" s="8">
        <f t="shared" si="13"/>
        <v>364771.55469750089</v>
      </c>
      <c r="M16" s="13">
        <f t="shared" si="14"/>
        <v>0.44073060587462543</v>
      </c>
      <c r="N16" s="8">
        <f t="shared" si="15"/>
        <v>10234.118851739433</v>
      </c>
      <c r="O16" s="11">
        <f t="shared" si="4"/>
        <v>1.2214212616585427E-2</v>
      </c>
      <c r="P16" s="8">
        <f t="shared" si="16"/>
        <v>0</v>
      </c>
      <c r="Q16" s="11">
        <f t="shared" si="17"/>
        <v>0</v>
      </c>
      <c r="R16" s="8">
        <f t="shared" si="18"/>
        <v>10234.118851739433</v>
      </c>
      <c r="S16" s="11">
        <f t="shared" si="19"/>
        <v>1</v>
      </c>
    </row>
    <row r="17" spans="1:19" x14ac:dyDescent="0.25">
      <c r="A17" s="1">
        <v>43081</v>
      </c>
      <c r="B17" t="s">
        <v>15</v>
      </c>
      <c r="C17" s="8">
        <v>2.33</v>
      </c>
      <c r="D17" s="8">
        <f t="shared" si="5"/>
        <v>70906.659999999974</v>
      </c>
      <c r="E17" s="8">
        <f t="shared" si="6"/>
        <v>240000</v>
      </c>
      <c r="F17" s="8">
        <f t="shared" si="7"/>
        <v>526981.76</v>
      </c>
      <c r="G17" s="8">
        <f t="shared" si="8"/>
        <v>837888.41999999993</v>
      </c>
      <c r="H17" s="12">
        <f t="shared" si="9"/>
        <v>827654.27268914517</v>
      </c>
      <c r="I17" s="11">
        <f t="shared" si="10"/>
        <v>0.98778578738341472</v>
      </c>
      <c r="J17" s="8">
        <f t="shared" si="11"/>
        <v>462881.70363213576</v>
      </c>
      <c r="K17" s="11">
        <f t="shared" si="12"/>
        <v>0.55926939412537457</v>
      </c>
      <c r="L17" s="8">
        <f t="shared" si="13"/>
        <v>364772.56905700942</v>
      </c>
      <c r="M17" s="13">
        <f t="shared" si="14"/>
        <v>0.44073060587462543</v>
      </c>
      <c r="N17" s="8">
        <f t="shared" si="15"/>
        <v>10234.147310854829</v>
      </c>
      <c r="O17" s="11">
        <f t="shared" si="4"/>
        <v>1.2214212616585427E-2</v>
      </c>
      <c r="P17" s="8">
        <f t="shared" si="16"/>
        <v>0</v>
      </c>
      <c r="Q17" s="11">
        <f t="shared" si="17"/>
        <v>0</v>
      </c>
      <c r="R17" s="8">
        <f t="shared" si="18"/>
        <v>10234.147310854829</v>
      </c>
      <c r="S17" s="11">
        <f t="shared" si="19"/>
        <v>1</v>
      </c>
    </row>
    <row r="18" spans="1:19" x14ac:dyDescent="0.25">
      <c r="A18" s="1">
        <v>43215</v>
      </c>
      <c r="B18" t="s">
        <v>21</v>
      </c>
      <c r="C18" s="8">
        <v>20000</v>
      </c>
      <c r="D18" s="8">
        <f t="shared" si="5"/>
        <v>90906.659999999974</v>
      </c>
      <c r="E18" s="8">
        <f t="shared" si="6"/>
        <v>240000</v>
      </c>
      <c r="F18" s="8">
        <f t="shared" si="7"/>
        <v>526981.76</v>
      </c>
      <c r="G18" s="8">
        <f t="shared" si="8"/>
        <v>857888.41999999993</v>
      </c>
      <c r="H18" s="12">
        <f t="shared" si="9"/>
        <v>847409.98843681347</v>
      </c>
      <c r="I18" s="11">
        <f t="shared" si="10"/>
        <v>0.98778578738341472</v>
      </c>
      <c r="J18" s="8">
        <f t="shared" si="11"/>
        <v>473930.47080884734</v>
      </c>
      <c r="K18" s="11">
        <f t="shared" si="12"/>
        <v>0.55926939412537457</v>
      </c>
      <c r="L18" s="8">
        <f t="shared" si="13"/>
        <v>373479.51762796612</v>
      </c>
      <c r="M18" s="13">
        <f t="shared" si="14"/>
        <v>0.44073060587462543</v>
      </c>
      <c r="N18" s="8">
        <f t="shared" si="15"/>
        <v>10478.431563186537</v>
      </c>
      <c r="O18" s="11">
        <f t="shared" si="4"/>
        <v>1.2214212616585427E-2</v>
      </c>
      <c r="P18" s="8">
        <f t="shared" si="16"/>
        <v>0</v>
      </c>
      <c r="Q18" s="11">
        <f t="shared" si="17"/>
        <v>0</v>
      </c>
      <c r="R18" s="8">
        <f t="shared" si="18"/>
        <v>10478.431563186537</v>
      </c>
      <c r="S18" s="11">
        <f t="shared" si="19"/>
        <v>1</v>
      </c>
    </row>
    <row r="19" spans="1:19" x14ac:dyDescent="0.25">
      <c r="A19" s="1">
        <v>43284</v>
      </c>
      <c r="B19" t="s">
        <v>22</v>
      </c>
      <c r="C19" s="8">
        <v>-195</v>
      </c>
      <c r="D19" s="8">
        <f t="shared" si="5"/>
        <v>90711.659999999974</v>
      </c>
      <c r="E19" s="8">
        <f t="shared" si="6"/>
        <v>240000</v>
      </c>
      <c r="F19" s="8">
        <f t="shared" si="7"/>
        <v>526981.76</v>
      </c>
      <c r="G19" s="8">
        <f t="shared" si="8"/>
        <v>857693.41999999993</v>
      </c>
      <c r="H19" s="12">
        <f t="shared" si="9"/>
        <v>847217.37020827376</v>
      </c>
      <c r="I19" s="11">
        <f t="shared" si="10"/>
        <v>0.98778578738341472</v>
      </c>
      <c r="J19" s="8">
        <f t="shared" si="11"/>
        <v>473822.74532887444</v>
      </c>
      <c r="K19" s="11">
        <f t="shared" si="12"/>
        <v>0.55926939412537457</v>
      </c>
      <c r="L19" s="8">
        <f t="shared" si="13"/>
        <v>373394.62487939931</v>
      </c>
      <c r="M19" s="13">
        <f t="shared" si="14"/>
        <v>0.44073060587462543</v>
      </c>
      <c r="N19" s="8">
        <f t="shared" si="15"/>
        <v>10476.049791726302</v>
      </c>
      <c r="O19" s="11">
        <f t="shared" si="4"/>
        <v>1.2214212616585425E-2</v>
      </c>
      <c r="P19" s="8">
        <f t="shared" si="16"/>
        <v>0</v>
      </c>
      <c r="Q19" s="11">
        <f t="shared" si="17"/>
        <v>0</v>
      </c>
      <c r="R19" s="8">
        <f t="shared" si="18"/>
        <v>10476.049791726302</v>
      </c>
      <c r="S19" s="11">
        <f t="shared" si="19"/>
        <v>1</v>
      </c>
    </row>
    <row r="20" spans="1:19" x14ac:dyDescent="0.25">
      <c r="A20" s="1">
        <v>43405</v>
      </c>
      <c r="B20" t="s">
        <v>14</v>
      </c>
      <c r="C20" s="8">
        <v>-1375</v>
      </c>
      <c r="D20" s="8">
        <f t="shared" si="5"/>
        <v>89336.659999999974</v>
      </c>
      <c r="E20" s="8">
        <f t="shared" si="6"/>
        <v>240000</v>
      </c>
      <c r="F20" s="8">
        <f t="shared" si="7"/>
        <v>526981.76</v>
      </c>
      <c r="G20" s="8">
        <f t="shared" si="8"/>
        <v>856318.41999999993</v>
      </c>
      <c r="H20" s="12">
        <f t="shared" si="9"/>
        <v>845859.16475062154</v>
      </c>
      <c r="I20" s="11">
        <f t="shared" si="10"/>
        <v>0.98778578738341472</v>
      </c>
      <c r="J20" s="8">
        <f t="shared" si="11"/>
        <v>473063.14258547552</v>
      </c>
      <c r="K20" s="11">
        <f t="shared" si="12"/>
        <v>0.55926939412537457</v>
      </c>
      <c r="L20" s="8">
        <f t="shared" si="13"/>
        <v>372796.02216514602</v>
      </c>
      <c r="M20" s="13">
        <f t="shared" si="14"/>
        <v>0.44073060587462543</v>
      </c>
      <c r="N20" s="8">
        <f t="shared" si="15"/>
        <v>10459.255249378497</v>
      </c>
      <c r="O20" s="11">
        <f t="shared" si="4"/>
        <v>1.2214212616585425E-2</v>
      </c>
      <c r="P20" s="8">
        <f t="shared" si="16"/>
        <v>0</v>
      </c>
      <c r="Q20" s="11">
        <f t="shared" si="17"/>
        <v>0</v>
      </c>
      <c r="R20" s="8">
        <f t="shared" si="18"/>
        <v>10459.255249378497</v>
      </c>
      <c r="S20" s="11">
        <f t="shared" si="19"/>
        <v>1</v>
      </c>
    </row>
    <row r="21" spans="1:19" x14ac:dyDescent="0.25">
      <c r="A21" s="1">
        <v>43454</v>
      </c>
      <c r="B21" t="s">
        <v>14</v>
      </c>
      <c r="C21" s="8">
        <v>-257</v>
      </c>
      <c r="D21" s="8">
        <f t="shared" si="5"/>
        <v>89079.659999999974</v>
      </c>
      <c r="E21" s="8">
        <f t="shared" si="6"/>
        <v>240000</v>
      </c>
      <c r="F21" s="8">
        <f t="shared" si="7"/>
        <v>526981.76</v>
      </c>
      <c r="G21" s="8">
        <f t="shared" si="8"/>
        <v>856061.41999999993</v>
      </c>
      <c r="H21" s="12">
        <f t="shared" si="9"/>
        <v>845605.30380326405</v>
      </c>
      <c r="I21" s="11">
        <f t="shared" si="10"/>
        <v>0.98778578738341472</v>
      </c>
      <c r="J21" s="8">
        <f t="shared" si="11"/>
        <v>472921.16592725477</v>
      </c>
      <c r="K21" s="11">
        <f t="shared" si="12"/>
        <v>0.55926939412537457</v>
      </c>
      <c r="L21" s="8">
        <f t="shared" si="13"/>
        <v>372684.13787600928</v>
      </c>
      <c r="M21" s="13">
        <f t="shared" si="14"/>
        <v>0.44073060587462543</v>
      </c>
      <c r="N21" s="8">
        <f t="shared" si="15"/>
        <v>10456.116196736033</v>
      </c>
      <c r="O21" s="11">
        <f t="shared" si="4"/>
        <v>1.2214212616585424E-2</v>
      </c>
      <c r="P21" s="8">
        <f t="shared" si="16"/>
        <v>0</v>
      </c>
      <c r="Q21" s="11">
        <f t="shared" si="17"/>
        <v>0</v>
      </c>
      <c r="R21" s="8">
        <f t="shared" si="18"/>
        <v>10456.116196736033</v>
      </c>
      <c r="S21" s="11">
        <f t="shared" si="19"/>
        <v>1</v>
      </c>
    </row>
    <row r="22" spans="1:19" x14ac:dyDescent="0.25">
      <c r="A22" s="1">
        <v>43542</v>
      </c>
      <c r="B22" t="s">
        <v>21</v>
      </c>
      <c r="C22" s="8">
        <v>20000</v>
      </c>
      <c r="D22" s="8">
        <f t="shared" si="5"/>
        <v>109079.65999999997</v>
      </c>
      <c r="E22" s="8">
        <f t="shared" si="6"/>
        <v>240000</v>
      </c>
      <c r="F22" s="8">
        <f t="shared" si="7"/>
        <v>526981.76</v>
      </c>
      <c r="G22" s="8">
        <f t="shared" si="8"/>
        <v>876061.41999999993</v>
      </c>
      <c r="H22" s="12">
        <f t="shared" si="9"/>
        <v>865361.01955093234</v>
      </c>
      <c r="I22" s="11">
        <f t="shared" si="10"/>
        <v>0.98778578738341472</v>
      </c>
      <c r="J22" s="8">
        <f t="shared" si="11"/>
        <v>483969.93310396635</v>
      </c>
      <c r="K22" s="11">
        <f t="shared" si="12"/>
        <v>0.55926939412537457</v>
      </c>
      <c r="L22" s="8">
        <f t="shared" si="13"/>
        <v>381391.08644696599</v>
      </c>
      <c r="M22" s="13">
        <f t="shared" si="14"/>
        <v>0.44073060587462543</v>
      </c>
      <c r="N22" s="8">
        <f t="shared" si="15"/>
        <v>10700.400449067742</v>
      </c>
      <c r="O22" s="11">
        <f t="shared" si="4"/>
        <v>1.2214212616585424E-2</v>
      </c>
      <c r="P22" s="8">
        <f t="shared" si="16"/>
        <v>0</v>
      </c>
      <c r="Q22" s="11">
        <f t="shared" si="17"/>
        <v>0</v>
      </c>
      <c r="R22" s="8">
        <f t="shared" si="18"/>
        <v>10700.400449067742</v>
      </c>
      <c r="S22" s="11">
        <f t="shared" si="19"/>
        <v>1</v>
      </c>
    </row>
    <row r="23" spans="1:19" x14ac:dyDescent="0.25">
      <c r="A23" s="1">
        <v>43770</v>
      </c>
      <c r="B23" t="s">
        <v>14</v>
      </c>
      <c r="C23" s="8">
        <v>-1375</v>
      </c>
      <c r="D23" s="8">
        <f t="shared" si="5"/>
        <v>107704.65999999997</v>
      </c>
      <c r="E23" s="8">
        <f t="shared" si="6"/>
        <v>240000</v>
      </c>
      <c r="F23" s="8">
        <f t="shared" si="7"/>
        <v>526981.76</v>
      </c>
      <c r="G23" s="8">
        <f t="shared" si="8"/>
        <v>874686.41999999993</v>
      </c>
      <c r="H23" s="12">
        <f t="shared" si="9"/>
        <v>864002.81409328012</v>
      </c>
      <c r="I23" s="11">
        <f t="shared" si="10"/>
        <v>0.98778578738341472</v>
      </c>
      <c r="J23" s="8">
        <f t="shared" si="11"/>
        <v>483210.33036056743</v>
      </c>
      <c r="K23" s="11">
        <f t="shared" si="12"/>
        <v>0.55926939412537457</v>
      </c>
      <c r="L23" s="8">
        <f t="shared" si="13"/>
        <v>380792.48373271269</v>
      </c>
      <c r="M23" s="13">
        <f t="shared" si="14"/>
        <v>0.44073060587462543</v>
      </c>
      <c r="N23" s="8">
        <f t="shared" si="15"/>
        <v>10683.605906719937</v>
      </c>
      <c r="O23" s="11">
        <f t="shared" si="4"/>
        <v>1.2214212616585424E-2</v>
      </c>
      <c r="P23" s="8">
        <f t="shared" si="16"/>
        <v>0</v>
      </c>
      <c r="Q23" s="11">
        <f t="shared" si="17"/>
        <v>0</v>
      </c>
      <c r="R23" s="8">
        <f t="shared" si="18"/>
        <v>10683.605906719937</v>
      </c>
      <c r="S23" s="11">
        <f t="shared" si="19"/>
        <v>1</v>
      </c>
    </row>
    <row r="24" spans="1:19" x14ac:dyDescent="0.25">
      <c r="A24" s="1">
        <v>43902</v>
      </c>
      <c r="B24" t="s">
        <v>21</v>
      </c>
      <c r="C24" s="8">
        <v>20000</v>
      </c>
      <c r="D24" s="8">
        <f t="shared" si="5"/>
        <v>127704.65999999997</v>
      </c>
      <c r="E24" s="8">
        <f t="shared" si="6"/>
        <v>240000</v>
      </c>
      <c r="F24" s="8">
        <f t="shared" si="7"/>
        <v>526981.76</v>
      </c>
      <c r="G24" s="8">
        <f t="shared" si="8"/>
        <v>894686.41999999993</v>
      </c>
      <c r="H24" s="12">
        <f t="shared" si="9"/>
        <v>883758.52984094841</v>
      </c>
      <c r="I24" s="11">
        <f t="shared" si="10"/>
        <v>0.98778578738341472</v>
      </c>
      <c r="J24" s="8">
        <f t="shared" si="11"/>
        <v>494259.09753727895</v>
      </c>
      <c r="K24" s="11">
        <f t="shared" si="12"/>
        <v>0.55926939412537457</v>
      </c>
      <c r="L24" s="8">
        <f t="shared" si="13"/>
        <v>389499.43230366945</v>
      </c>
      <c r="M24" s="13">
        <f t="shared" si="14"/>
        <v>0.44073060587462548</v>
      </c>
      <c r="N24" s="8">
        <f t="shared" si="15"/>
        <v>10927.890159051645</v>
      </c>
      <c r="O24" s="11">
        <f t="shared" si="4"/>
        <v>1.2214212616585425E-2</v>
      </c>
      <c r="P24" s="8">
        <f t="shared" si="16"/>
        <v>0</v>
      </c>
      <c r="Q24" s="11">
        <f t="shared" si="17"/>
        <v>0</v>
      </c>
      <c r="R24" s="8">
        <f t="shared" si="18"/>
        <v>10927.890159051645</v>
      </c>
      <c r="S24" s="11">
        <f t="shared" si="19"/>
        <v>1</v>
      </c>
    </row>
    <row r="25" spans="1:19" x14ac:dyDescent="0.25">
      <c r="A25" s="1">
        <v>44134</v>
      </c>
      <c r="B25" t="s">
        <v>14</v>
      </c>
      <c r="C25" s="8">
        <v>-1375</v>
      </c>
      <c r="D25" s="8">
        <f t="shared" si="5"/>
        <v>126329.65999999997</v>
      </c>
      <c r="E25" s="8">
        <f t="shared" si="6"/>
        <v>240000</v>
      </c>
      <c r="F25" s="8">
        <f t="shared" si="7"/>
        <v>526981.76</v>
      </c>
      <c r="G25" s="8">
        <f t="shared" si="8"/>
        <v>893311.41999999993</v>
      </c>
      <c r="H25" s="12">
        <f t="shared" si="9"/>
        <v>882400.32438329619</v>
      </c>
      <c r="I25" s="11">
        <f t="shared" si="10"/>
        <v>0.98778578738341472</v>
      </c>
      <c r="J25" s="8">
        <f t="shared" si="11"/>
        <v>493499.49479388003</v>
      </c>
      <c r="K25" s="11">
        <f t="shared" si="12"/>
        <v>0.55926939412537457</v>
      </c>
      <c r="L25" s="8">
        <f t="shared" si="13"/>
        <v>388900.82958941621</v>
      </c>
      <c r="M25" s="13">
        <f t="shared" si="14"/>
        <v>0.44073060587462554</v>
      </c>
      <c r="N25" s="8">
        <f t="shared" si="15"/>
        <v>10911.09561670384</v>
      </c>
      <c r="O25" s="11">
        <f t="shared" si="4"/>
        <v>1.2214212616585425E-2</v>
      </c>
      <c r="P25" s="8">
        <f t="shared" si="16"/>
        <v>0</v>
      </c>
      <c r="Q25" s="11">
        <f t="shared" si="17"/>
        <v>0</v>
      </c>
      <c r="R25" s="8">
        <f t="shared" si="18"/>
        <v>10911.09561670384</v>
      </c>
      <c r="S25" s="11">
        <f t="shared" si="19"/>
        <v>1</v>
      </c>
    </row>
    <row r="26" spans="1:19" x14ac:dyDescent="0.25">
      <c r="A26" s="1">
        <v>44176</v>
      </c>
      <c r="B26" t="s">
        <v>13</v>
      </c>
      <c r="C26" s="8">
        <v>0</v>
      </c>
      <c r="D26" s="8">
        <f t="shared" si="5"/>
        <v>126329.65999999997</v>
      </c>
      <c r="E26" s="8">
        <f t="shared" si="6"/>
        <v>240000</v>
      </c>
      <c r="F26" s="8">
        <v>581536.65</v>
      </c>
      <c r="G26" s="8">
        <f t="shared" si="8"/>
        <v>947866.31</v>
      </c>
      <c r="H26" s="12">
        <f t="shared" si="9"/>
        <v>936288.86935756193</v>
      </c>
      <c r="I26" s="11">
        <f t="shared" si="10"/>
        <v>0.98778578738341472</v>
      </c>
      <c r="J26" s="8">
        <f t="shared" si="11"/>
        <v>523637.70869193564</v>
      </c>
      <c r="K26" s="11">
        <f t="shared" si="12"/>
        <v>0.55926939412537457</v>
      </c>
      <c r="L26" s="8">
        <f t="shared" si="13"/>
        <v>412651.1606656264</v>
      </c>
      <c r="M26" s="13">
        <f t="shared" si="14"/>
        <v>0.44073060587462554</v>
      </c>
      <c r="N26" s="8">
        <f t="shared" si="15"/>
        <v>11577.440642438272</v>
      </c>
      <c r="O26" s="11">
        <f t="shared" si="4"/>
        <v>1.2214212616585425E-2</v>
      </c>
      <c r="P26" s="8">
        <f t="shared" si="16"/>
        <v>0</v>
      </c>
      <c r="Q26" s="11">
        <f t="shared" si="17"/>
        <v>0</v>
      </c>
      <c r="R26" s="8">
        <f t="shared" si="18"/>
        <v>11577.440642438272</v>
      </c>
      <c r="S26" s="11">
        <f t="shared" si="19"/>
        <v>1</v>
      </c>
    </row>
    <row r="27" spans="1:19" x14ac:dyDescent="0.25">
      <c r="A27" s="1">
        <v>44279</v>
      </c>
      <c r="B27" t="s">
        <v>21</v>
      </c>
      <c r="C27" s="8">
        <v>20000</v>
      </c>
      <c r="D27" s="8">
        <f t="shared" ref="D27" si="20">D26+C27</f>
        <v>146329.65999999997</v>
      </c>
      <c r="E27" s="8">
        <f t="shared" si="6"/>
        <v>240000</v>
      </c>
      <c r="F27" s="8">
        <f>F26</f>
        <v>581536.65</v>
      </c>
      <c r="G27" s="8">
        <f t="shared" ref="G27" si="21">D27+E27+F27</f>
        <v>967866.31</v>
      </c>
      <c r="H27" s="12">
        <f t="shared" ref="H27" si="22">G27*I26</f>
        <v>956044.58510523022</v>
      </c>
      <c r="I27" s="11">
        <f t="shared" ref="I27" si="23">H27/G27</f>
        <v>0.98778578738341472</v>
      </c>
      <c r="J27" s="8">
        <f t="shared" ref="J27" si="24">H27*K26</f>
        <v>534686.47586864722</v>
      </c>
      <c r="K27" s="11">
        <f t="shared" ref="K27" si="25">J27/H27</f>
        <v>0.55926939412537457</v>
      </c>
      <c r="L27" s="8">
        <f t="shared" ref="L27" si="26">H27*M26</f>
        <v>421358.10923658311</v>
      </c>
      <c r="M27" s="13">
        <f t="shared" ref="M27" si="27">L27/H27</f>
        <v>0.44073060587462554</v>
      </c>
      <c r="N27" s="8">
        <f t="shared" ref="N27" si="28">G27*O26</f>
        <v>11821.724894769981</v>
      </c>
      <c r="O27" s="11">
        <f t="shared" ref="O27" si="29">N27/G27</f>
        <v>1.2214212616585425E-2</v>
      </c>
      <c r="P27" s="8">
        <f t="shared" ref="P27" si="30">N27*Q26</f>
        <v>0</v>
      </c>
      <c r="Q27" s="11">
        <f t="shared" ref="Q27" si="31">P27/N27</f>
        <v>0</v>
      </c>
      <c r="R27" s="8">
        <f t="shared" ref="R27" si="32">N27*S26</f>
        <v>11821.724894769981</v>
      </c>
      <c r="S27" s="11">
        <f t="shared" ref="S27" si="33">R27/N27</f>
        <v>1</v>
      </c>
    </row>
    <row r="28" spans="1:19" x14ac:dyDescent="0.25">
      <c r="A28" s="1">
        <v>44498</v>
      </c>
      <c r="B28" t="s">
        <v>33</v>
      </c>
      <c r="C28" s="8">
        <v>-1375</v>
      </c>
      <c r="D28" s="8">
        <f t="shared" ref="D28:D49" si="34">D27+C28</f>
        <v>144954.65999999997</v>
      </c>
      <c r="E28" s="8">
        <f t="shared" si="6"/>
        <v>240000</v>
      </c>
      <c r="F28" s="8">
        <f t="shared" si="6"/>
        <v>581536.65</v>
      </c>
      <c r="G28" s="8">
        <f t="shared" ref="G28:G49" si="35">D28+E28+F28</f>
        <v>966491.31</v>
      </c>
      <c r="H28" s="12">
        <f t="shared" ref="H28:H49" si="36">G28*I27</f>
        <v>954686.379647578</v>
      </c>
      <c r="I28" s="11">
        <f t="shared" ref="I28:I49" si="37">H28/G28</f>
        <v>0.98778578738341472</v>
      </c>
      <c r="J28" s="8">
        <f t="shared" ref="J28:J49" si="38">H28*K27</f>
        <v>533926.87312524824</v>
      </c>
      <c r="K28" s="11">
        <f t="shared" ref="K28:K49" si="39">J28/H28</f>
        <v>0.55926939412537457</v>
      </c>
      <c r="L28" s="8">
        <f t="shared" ref="L28:L49" si="40">H28*M27</f>
        <v>420759.50652232982</v>
      </c>
      <c r="M28" s="13">
        <f t="shared" ref="M28:M49" si="41">L28/H28</f>
        <v>0.44073060587462554</v>
      </c>
      <c r="N28" s="8">
        <f t="shared" ref="N28:N49" si="42">G28*O27</f>
        <v>11804.930352422176</v>
      </c>
      <c r="O28" s="11">
        <f t="shared" ref="O28:O49" si="43">N28/G28</f>
        <v>1.2214212616585425E-2</v>
      </c>
      <c r="P28" s="8">
        <f t="shared" ref="P28:P49" si="44">N28*Q27</f>
        <v>0</v>
      </c>
      <c r="Q28" s="11">
        <f t="shared" ref="Q28:Q49" si="45">P28/N28</f>
        <v>0</v>
      </c>
      <c r="R28" s="8">
        <f t="shared" ref="R28:R49" si="46">N28*S27</f>
        <v>11804.930352422176</v>
      </c>
      <c r="S28" s="11">
        <f t="shared" ref="S28:S49" si="47">R28/N28</f>
        <v>1</v>
      </c>
    </row>
    <row r="29" spans="1:19" x14ac:dyDescent="0.25">
      <c r="A29" s="1">
        <v>44636</v>
      </c>
      <c r="B29" t="s">
        <v>21</v>
      </c>
      <c r="C29" s="8">
        <v>20000</v>
      </c>
      <c r="D29" s="8">
        <f t="shared" si="34"/>
        <v>164954.65999999997</v>
      </c>
      <c r="E29" s="8">
        <f t="shared" ref="E29:F44" si="48">E28</f>
        <v>240000</v>
      </c>
      <c r="F29" s="8">
        <f t="shared" si="48"/>
        <v>581536.65</v>
      </c>
      <c r="G29" s="8">
        <f t="shared" si="35"/>
        <v>986491.31</v>
      </c>
      <c r="H29" s="12">
        <f t="shared" si="36"/>
        <v>974442.09539524629</v>
      </c>
      <c r="I29" s="11">
        <f t="shared" si="37"/>
        <v>0.98778578738341472</v>
      </c>
      <c r="J29" s="8">
        <f t="shared" si="38"/>
        <v>544975.64030195982</v>
      </c>
      <c r="K29" s="11">
        <f t="shared" si="39"/>
        <v>0.55926939412537457</v>
      </c>
      <c r="L29" s="8">
        <f t="shared" si="40"/>
        <v>429466.45509328652</v>
      </c>
      <c r="M29" s="13">
        <f t="shared" si="41"/>
        <v>0.44073060587462554</v>
      </c>
      <c r="N29" s="8">
        <f t="shared" si="42"/>
        <v>12049.214604753884</v>
      </c>
      <c r="O29" s="11">
        <f t="shared" si="43"/>
        <v>1.2214212616585425E-2</v>
      </c>
      <c r="P29" s="8">
        <f t="shared" si="44"/>
        <v>0</v>
      </c>
      <c r="Q29" s="11">
        <f t="shared" si="45"/>
        <v>0</v>
      </c>
      <c r="R29" s="8">
        <f t="shared" si="46"/>
        <v>12049.214604753884</v>
      </c>
      <c r="S29" s="11">
        <f t="shared" si="47"/>
        <v>1</v>
      </c>
    </row>
    <row r="30" spans="1:19" x14ac:dyDescent="0.25">
      <c r="A30" s="1">
        <v>44742</v>
      </c>
      <c r="B30" t="s">
        <v>35</v>
      </c>
      <c r="C30" s="8">
        <v>14.91</v>
      </c>
      <c r="D30" s="8">
        <f t="shared" si="34"/>
        <v>164969.56999999998</v>
      </c>
      <c r="E30" s="8">
        <f t="shared" si="48"/>
        <v>240000</v>
      </c>
      <c r="F30" s="8">
        <f t="shared" si="48"/>
        <v>581536.65</v>
      </c>
      <c r="G30" s="8">
        <f t="shared" si="35"/>
        <v>986506.22</v>
      </c>
      <c r="H30" s="12">
        <f t="shared" si="36"/>
        <v>974456.82328133611</v>
      </c>
      <c r="I30" s="11">
        <f t="shared" si="37"/>
        <v>0.98778578738341472</v>
      </c>
      <c r="J30" s="8">
        <f t="shared" si="38"/>
        <v>544983.87715789001</v>
      </c>
      <c r="K30" s="11">
        <f t="shared" si="39"/>
        <v>0.55926939412537457</v>
      </c>
      <c r="L30" s="8">
        <f t="shared" si="40"/>
        <v>429472.94612344616</v>
      </c>
      <c r="M30" s="13">
        <f t="shared" si="41"/>
        <v>0.44073060587462554</v>
      </c>
      <c r="N30" s="8">
        <f t="shared" si="42"/>
        <v>12049.396718663997</v>
      </c>
      <c r="O30" s="11">
        <f t="shared" si="43"/>
        <v>1.2214212616585425E-2</v>
      </c>
      <c r="P30" s="8">
        <f t="shared" si="44"/>
        <v>0</v>
      </c>
      <c r="Q30" s="11">
        <f t="shared" si="45"/>
        <v>0</v>
      </c>
      <c r="R30" s="8">
        <f t="shared" si="46"/>
        <v>12049.396718663997</v>
      </c>
      <c r="S30" s="11">
        <f t="shared" si="47"/>
        <v>1</v>
      </c>
    </row>
    <row r="31" spans="1:19" x14ac:dyDescent="0.25">
      <c r="A31" s="1">
        <v>44771</v>
      </c>
      <c r="B31" t="s">
        <v>35</v>
      </c>
      <c r="C31" s="8">
        <v>21.02</v>
      </c>
      <c r="D31" s="8">
        <f t="shared" si="34"/>
        <v>164990.58999999997</v>
      </c>
      <c r="E31" s="8">
        <f t="shared" si="48"/>
        <v>240000</v>
      </c>
      <c r="F31" s="8">
        <f t="shared" si="48"/>
        <v>581536.65</v>
      </c>
      <c r="G31" s="8">
        <f t="shared" si="35"/>
        <v>986527.24</v>
      </c>
      <c r="H31" s="12">
        <f t="shared" si="36"/>
        <v>974477.58653858688</v>
      </c>
      <c r="I31" s="11">
        <f t="shared" si="37"/>
        <v>0.98778578738341472</v>
      </c>
      <c r="J31" s="8">
        <f t="shared" si="38"/>
        <v>544995.48941219272</v>
      </c>
      <c r="K31" s="11">
        <f t="shared" si="39"/>
        <v>0.55926939412537457</v>
      </c>
      <c r="L31" s="8">
        <f t="shared" si="40"/>
        <v>429482.09712639422</v>
      </c>
      <c r="M31" s="13">
        <f t="shared" si="41"/>
        <v>0.44073060587462554</v>
      </c>
      <c r="N31" s="8">
        <f t="shared" si="42"/>
        <v>12049.653461413198</v>
      </c>
      <c r="O31" s="11">
        <f t="shared" si="43"/>
        <v>1.2214212616585425E-2</v>
      </c>
      <c r="P31" s="8">
        <f t="shared" si="44"/>
        <v>0</v>
      </c>
      <c r="Q31" s="11">
        <f t="shared" si="45"/>
        <v>0</v>
      </c>
      <c r="R31" s="8">
        <f t="shared" si="46"/>
        <v>12049.653461413198</v>
      </c>
      <c r="S31" s="11">
        <f t="shared" si="47"/>
        <v>1</v>
      </c>
    </row>
    <row r="32" spans="1:19" x14ac:dyDescent="0.25">
      <c r="A32" s="1">
        <v>44773</v>
      </c>
      <c r="B32" t="s">
        <v>34</v>
      </c>
      <c r="C32" s="8">
        <v>0</v>
      </c>
      <c r="D32" s="8">
        <f t="shared" si="34"/>
        <v>164990.58999999997</v>
      </c>
      <c r="E32" s="8">
        <v>300000</v>
      </c>
      <c r="F32" s="8">
        <f t="shared" si="48"/>
        <v>581536.65</v>
      </c>
      <c r="G32" s="8">
        <f t="shared" si="35"/>
        <v>1046527.24</v>
      </c>
      <c r="H32" s="12">
        <f t="shared" si="36"/>
        <v>1033744.7337815918</v>
      </c>
      <c r="I32" s="11">
        <f t="shared" si="37"/>
        <v>0.9877857873834146</v>
      </c>
      <c r="J32" s="8">
        <f t="shared" si="38"/>
        <v>578141.79094232747</v>
      </c>
      <c r="K32" s="11">
        <f t="shared" si="39"/>
        <v>0.55926939412537457</v>
      </c>
      <c r="L32" s="8">
        <f t="shared" si="40"/>
        <v>455602.9428392644</v>
      </c>
      <c r="M32" s="13">
        <f t="shared" si="41"/>
        <v>0.44073060587462554</v>
      </c>
      <c r="N32" s="8">
        <f t="shared" si="42"/>
        <v>12782.506218408324</v>
      </c>
      <c r="O32" s="11">
        <f t="shared" si="43"/>
        <v>1.2214212616585425E-2</v>
      </c>
      <c r="P32" s="8">
        <f t="shared" si="44"/>
        <v>0</v>
      </c>
      <c r="Q32" s="11">
        <f t="shared" si="45"/>
        <v>0</v>
      </c>
      <c r="R32" s="8">
        <f t="shared" si="46"/>
        <v>12782.506218408324</v>
      </c>
      <c r="S32" s="11">
        <f t="shared" si="47"/>
        <v>1</v>
      </c>
    </row>
    <row r="33" spans="1:19" x14ac:dyDescent="0.25">
      <c r="A33" s="1">
        <v>44804</v>
      </c>
      <c r="B33" t="s">
        <v>35</v>
      </c>
      <c r="C33" s="8">
        <v>28.03</v>
      </c>
      <c r="D33" s="8">
        <f t="shared" si="34"/>
        <v>165018.61999999997</v>
      </c>
      <c r="E33" s="8">
        <f t="shared" si="48"/>
        <v>300000</v>
      </c>
      <c r="F33" s="8">
        <f t="shared" si="48"/>
        <v>581536.65</v>
      </c>
      <c r="G33" s="8">
        <f t="shared" si="35"/>
        <v>1046555.27</v>
      </c>
      <c r="H33" s="12">
        <f t="shared" si="36"/>
        <v>1033772.4214172121</v>
      </c>
      <c r="I33" s="11">
        <f t="shared" si="37"/>
        <v>0.9877857873834146</v>
      </c>
      <c r="J33" s="8">
        <f t="shared" si="38"/>
        <v>578157.27578952559</v>
      </c>
      <c r="K33" s="11">
        <f t="shared" si="39"/>
        <v>0.55926939412537457</v>
      </c>
      <c r="L33" s="8">
        <f t="shared" si="40"/>
        <v>455615.14562768664</v>
      </c>
      <c r="M33" s="13">
        <f t="shared" si="41"/>
        <v>0.44073060587462554</v>
      </c>
      <c r="N33" s="8">
        <f t="shared" si="42"/>
        <v>12782.848582787967</v>
      </c>
      <c r="O33" s="11">
        <f t="shared" si="43"/>
        <v>1.2214212616585425E-2</v>
      </c>
      <c r="P33" s="8">
        <f t="shared" si="44"/>
        <v>0</v>
      </c>
      <c r="Q33" s="11">
        <f t="shared" si="45"/>
        <v>0</v>
      </c>
      <c r="R33" s="8">
        <f t="shared" si="46"/>
        <v>12782.848582787967</v>
      </c>
      <c r="S33" s="11">
        <f t="shared" si="47"/>
        <v>1</v>
      </c>
    </row>
    <row r="34" spans="1:19" x14ac:dyDescent="0.25">
      <c r="A34" s="1">
        <v>44834</v>
      </c>
      <c r="B34" t="s">
        <v>35</v>
      </c>
      <c r="C34" s="8">
        <v>27.13</v>
      </c>
      <c r="D34" s="8">
        <f t="shared" si="34"/>
        <v>165045.74999999997</v>
      </c>
      <c r="E34" s="8">
        <f t="shared" si="48"/>
        <v>300000</v>
      </c>
      <c r="F34" s="8">
        <f t="shared" si="48"/>
        <v>581536.65</v>
      </c>
      <c r="G34" s="8">
        <f t="shared" si="35"/>
        <v>1046582.4</v>
      </c>
      <c r="H34" s="12">
        <f t="shared" si="36"/>
        <v>1033799.2200456238</v>
      </c>
      <c r="I34" s="11">
        <f t="shared" si="37"/>
        <v>0.9877857873834146</v>
      </c>
      <c r="J34" s="8">
        <f t="shared" si="38"/>
        <v>578172.26344220084</v>
      </c>
      <c r="K34" s="11">
        <f t="shared" si="39"/>
        <v>0.55926939412537457</v>
      </c>
      <c r="L34" s="8">
        <f t="shared" si="40"/>
        <v>455626.95660342311</v>
      </c>
      <c r="M34" s="13">
        <f t="shared" si="41"/>
        <v>0.44073060587462554</v>
      </c>
      <c r="N34" s="8">
        <f t="shared" si="42"/>
        <v>12783.179954376255</v>
      </c>
      <c r="O34" s="11">
        <f t="shared" si="43"/>
        <v>1.2214212616585425E-2</v>
      </c>
      <c r="P34" s="8">
        <f t="shared" si="44"/>
        <v>0</v>
      </c>
      <c r="Q34" s="11">
        <f t="shared" si="45"/>
        <v>0</v>
      </c>
      <c r="R34" s="8">
        <f t="shared" si="46"/>
        <v>12783.179954376255</v>
      </c>
      <c r="S34" s="11">
        <f t="shared" si="47"/>
        <v>1</v>
      </c>
    </row>
    <row r="35" spans="1:19" x14ac:dyDescent="0.25">
      <c r="A35" s="1">
        <v>44865</v>
      </c>
      <c r="B35" t="s">
        <v>36</v>
      </c>
      <c r="C35" s="8">
        <v>-1485</v>
      </c>
      <c r="D35" s="8">
        <f t="shared" si="34"/>
        <v>163560.74999999997</v>
      </c>
      <c r="E35" s="8">
        <f t="shared" si="48"/>
        <v>300000</v>
      </c>
      <c r="F35" s="8">
        <f t="shared" si="48"/>
        <v>581536.65</v>
      </c>
      <c r="G35" s="8">
        <f t="shared" si="35"/>
        <v>1045097.4</v>
      </c>
      <c r="H35" s="12">
        <f t="shared" si="36"/>
        <v>1032332.3581513595</v>
      </c>
      <c r="I35" s="11">
        <f t="shared" si="37"/>
        <v>0.9877857873834146</v>
      </c>
      <c r="J35" s="8">
        <f t="shared" si="38"/>
        <v>577351.89247932995</v>
      </c>
      <c r="K35" s="11">
        <f t="shared" si="39"/>
        <v>0.55926939412537457</v>
      </c>
      <c r="L35" s="8">
        <f t="shared" si="40"/>
        <v>454980.46567202959</v>
      </c>
      <c r="M35" s="13">
        <f t="shared" si="41"/>
        <v>0.44073060587462554</v>
      </c>
      <c r="N35" s="8">
        <f t="shared" si="42"/>
        <v>12765.041848640625</v>
      </c>
      <c r="O35" s="11">
        <f t="shared" si="43"/>
        <v>1.2214212616585425E-2</v>
      </c>
      <c r="P35" s="8">
        <f t="shared" si="44"/>
        <v>0</v>
      </c>
      <c r="Q35" s="11">
        <f t="shared" si="45"/>
        <v>0</v>
      </c>
      <c r="R35" s="8">
        <f t="shared" si="46"/>
        <v>12765.041848640625</v>
      </c>
      <c r="S35" s="11">
        <f t="shared" si="47"/>
        <v>1</v>
      </c>
    </row>
    <row r="36" spans="1:19" x14ac:dyDescent="0.25">
      <c r="A36" s="1">
        <v>44865</v>
      </c>
      <c r="B36" t="s">
        <v>35</v>
      </c>
      <c r="C36" s="8">
        <v>42.04</v>
      </c>
      <c r="D36" s="8">
        <f t="shared" si="34"/>
        <v>163602.78999999998</v>
      </c>
      <c r="E36" s="8">
        <f t="shared" si="48"/>
        <v>300000</v>
      </c>
      <c r="F36" s="8">
        <f t="shared" si="48"/>
        <v>581536.65</v>
      </c>
      <c r="G36" s="8">
        <f t="shared" si="35"/>
        <v>1045139.44</v>
      </c>
      <c r="H36" s="12">
        <f t="shared" si="36"/>
        <v>1032373.8846658609</v>
      </c>
      <c r="I36" s="11">
        <f t="shared" si="37"/>
        <v>0.9877857873834146</v>
      </c>
      <c r="J36" s="8">
        <f t="shared" si="38"/>
        <v>577375.11698793538</v>
      </c>
      <c r="K36" s="11">
        <f t="shared" si="39"/>
        <v>0.55926939412537457</v>
      </c>
      <c r="L36" s="8">
        <f t="shared" si="40"/>
        <v>454998.76767792564</v>
      </c>
      <c r="M36" s="13">
        <f t="shared" si="41"/>
        <v>0.44073060587462554</v>
      </c>
      <c r="N36" s="8">
        <f t="shared" si="42"/>
        <v>12765.555334139026</v>
      </c>
      <c r="O36" s="11">
        <f t="shared" si="43"/>
        <v>1.2214212616585425E-2</v>
      </c>
      <c r="P36" s="8">
        <f t="shared" si="44"/>
        <v>0</v>
      </c>
      <c r="Q36" s="11">
        <f t="shared" si="45"/>
        <v>0</v>
      </c>
      <c r="R36" s="8">
        <f t="shared" si="46"/>
        <v>12765.555334139026</v>
      </c>
      <c r="S36" s="11">
        <f t="shared" si="47"/>
        <v>1</v>
      </c>
    </row>
    <row r="37" spans="1:19" x14ac:dyDescent="0.25">
      <c r="A37" s="1">
        <v>44895</v>
      </c>
      <c r="B37" t="s">
        <v>35</v>
      </c>
      <c r="C37" s="8">
        <v>53.79</v>
      </c>
      <c r="D37" s="8">
        <f t="shared" si="34"/>
        <v>163656.57999999999</v>
      </c>
      <c r="E37" s="8">
        <f t="shared" si="48"/>
        <v>300000</v>
      </c>
      <c r="F37" s="8">
        <f t="shared" si="48"/>
        <v>581536.65</v>
      </c>
      <c r="G37" s="8">
        <f t="shared" si="35"/>
        <v>1045193.23</v>
      </c>
      <c r="H37" s="12">
        <f t="shared" si="36"/>
        <v>1032427.0176633643</v>
      </c>
      <c r="I37" s="11">
        <f t="shared" si="37"/>
        <v>0.9877857873834146</v>
      </c>
      <c r="J37" s="8">
        <f t="shared" si="38"/>
        <v>577404.83264725714</v>
      </c>
      <c r="K37" s="11">
        <f t="shared" si="39"/>
        <v>0.55926939412537457</v>
      </c>
      <c r="L37" s="8">
        <f t="shared" si="40"/>
        <v>455022.18501610728</v>
      </c>
      <c r="M37" s="13">
        <f t="shared" si="41"/>
        <v>0.44073060587462554</v>
      </c>
      <c r="N37" s="8">
        <f t="shared" si="42"/>
        <v>12766.212336635672</v>
      </c>
      <c r="O37" s="11">
        <f t="shared" si="43"/>
        <v>1.2214212616585425E-2</v>
      </c>
      <c r="P37" s="8">
        <f t="shared" si="44"/>
        <v>0</v>
      </c>
      <c r="Q37" s="11">
        <f t="shared" si="45"/>
        <v>0</v>
      </c>
      <c r="R37" s="8">
        <f t="shared" si="46"/>
        <v>12766.212336635672</v>
      </c>
      <c r="S37" s="11">
        <f t="shared" si="47"/>
        <v>1</v>
      </c>
    </row>
    <row r="38" spans="1:19" x14ac:dyDescent="0.25">
      <c r="A38" s="1">
        <v>44925</v>
      </c>
      <c r="B38" t="s">
        <v>35</v>
      </c>
      <c r="C38" s="8">
        <v>55.6</v>
      </c>
      <c r="D38" s="8">
        <f t="shared" si="34"/>
        <v>163712.18</v>
      </c>
      <c r="E38" s="8">
        <f t="shared" si="48"/>
        <v>300000</v>
      </c>
      <c r="F38" s="8">
        <f t="shared" si="48"/>
        <v>581536.65</v>
      </c>
      <c r="G38" s="8">
        <f t="shared" si="35"/>
        <v>1045248.8300000001</v>
      </c>
      <c r="H38" s="12">
        <f t="shared" si="36"/>
        <v>1032481.9385531429</v>
      </c>
      <c r="I38" s="11">
        <f t="shared" si="37"/>
        <v>0.9877857873834146</v>
      </c>
      <c r="J38" s="8">
        <f t="shared" si="38"/>
        <v>577435.5482200085</v>
      </c>
      <c r="K38" s="11">
        <f t="shared" si="39"/>
        <v>0.55926939412537457</v>
      </c>
      <c r="L38" s="8">
        <f t="shared" si="40"/>
        <v>455046.39033313456</v>
      </c>
      <c r="M38" s="13">
        <f t="shared" si="41"/>
        <v>0.44073060587462554</v>
      </c>
      <c r="N38" s="8">
        <f t="shared" si="42"/>
        <v>12766.891446857155</v>
      </c>
      <c r="O38" s="11">
        <f t="shared" si="43"/>
        <v>1.2214212616585425E-2</v>
      </c>
      <c r="P38" s="8">
        <f t="shared" si="44"/>
        <v>0</v>
      </c>
      <c r="Q38" s="11">
        <f t="shared" si="45"/>
        <v>0</v>
      </c>
      <c r="R38" s="8">
        <f t="shared" si="46"/>
        <v>12766.891446857155</v>
      </c>
      <c r="S38" s="11">
        <f t="shared" si="47"/>
        <v>1</v>
      </c>
    </row>
    <row r="39" spans="1:19" x14ac:dyDescent="0.25">
      <c r="A39" s="1">
        <v>44957</v>
      </c>
      <c r="B39" t="s">
        <v>35</v>
      </c>
      <c r="C39" s="8">
        <v>76.47</v>
      </c>
      <c r="D39" s="8">
        <f t="shared" si="34"/>
        <v>163788.65</v>
      </c>
      <c r="E39" s="8">
        <f t="shared" si="48"/>
        <v>300000</v>
      </c>
      <c r="F39" s="8">
        <f t="shared" si="48"/>
        <v>581536.65</v>
      </c>
      <c r="G39" s="8">
        <f t="shared" si="35"/>
        <v>1045325.3</v>
      </c>
      <c r="H39" s="12">
        <f t="shared" si="36"/>
        <v>1032557.4745323041</v>
      </c>
      <c r="I39" s="11">
        <f t="shared" si="37"/>
        <v>0.9877857873834146</v>
      </c>
      <c r="J39" s="8">
        <f t="shared" si="38"/>
        <v>577477.79318130855</v>
      </c>
      <c r="K39" s="11">
        <f t="shared" si="39"/>
        <v>0.55926939412537457</v>
      </c>
      <c r="L39" s="8">
        <f t="shared" si="40"/>
        <v>455079.68135099561</v>
      </c>
      <c r="M39" s="13">
        <f t="shared" si="41"/>
        <v>0.44073060587462554</v>
      </c>
      <c r="N39" s="8">
        <f t="shared" si="42"/>
        <v>12767.825467695946</v>
      </c>
      <c r="O39" s="11">
        <f t="shared" si="43"/>
        <v>1.2214212616585425E-2</v>
      </c>
      <c r="P39" s="8">
        <f t="shared" si="44"/>
        <v>0</v>
      </c>
      <c r="Q39" s="11">
        <f t="shared" si="45"/>
        <v>0</v>
      </c>
      <c r="R39" s="8">
        <f t="shared" si="46"/>
        <v>12767.825467695946</v>
      </c>
      <c r="S39" s="11">
        <f t="shared" si="47"/>
        <v>1</v>
      </c>
    </row>
    <row r="40" spans="1:19" x14ac:dyDescent="0.25">
      <c r="A40" s="1">
        <v>44985</v>
      </c>
      <c r="B40" t="s">
        <v>35</v>
      </c>
      <c r="C40" s="8">
        <v>81.67</v>
      </c>
      <c r="D40" s="8">
        <f t="shared" si="34"/>
        <v>163870.32</v>
      </c>
      <c r="E40" s="8">
        <f t="shared" si="48"/>
        <v>300000</v>
      </c>
      <c r="F40" s="8">
        <f t="shared" si="48"/>
        <v>581536.65</v>
      </c>
      <c r="G40" s="8">
        <f t="shared" si="35"/>
        <v>1045406.97</v>
      </c>
      <c r="H40" s="12">
        <f t="shared" si="36"/>
        <v>1032638.1469975597</v>
      </c>
      <c r="I40" s="11">
        <f t="shared" si="37"/>
        <v>0.9877857873834146</v>
      </c>
      <c r="J40" s="8">
        <f t="shared" si="38"/>
        <v>577522.91082207474</v>
      </c>
      <c r="K40" s="11">
        <f t="shared" si="39"/>
        <v>0.55926939412537457</v>
      </c>
      <c r="L40" s="8">
        <f t="shared" si="40"/>
        <v>455115.23617548513</v>
      </c>
      <c r="M40" s="13">
        <f t="shared" si="41"/>
        <v>0.44073060587462554</v>
      </c>
      <c r="N40" s="8">
        <f t="shared" si="42"/>
        <v>12768.82300244034</v>
      </c>
      <c r="O40" s="11">
        <f t="shared" si="43"/>
        <v>1.2214212616585425E-2</v>
      </c>
      <c r="P40" s="8">
        <f t="shared" si="44"/>
        <v>0</v>
      </c>
      <c r="Q40" s="11">
        <f t="shared" si="45"/>
        <v>0</v>
      </c>
      <c r="R40" s="8">
        <f t="shared" si="46"/>
        <v>12768.82300244034</v>
      </c>
      <c r="S40" s="11">
        <f t="shared" si="47"/>
        <v>1</v>
      </c>
    </row>
    <row r="41" spans="1:19" x14ac:dyDescent="0.25">
      <c r="A41" s="1">
        <v>45015</v>
      </c>
      <c r="B41" t="s">
        <v>21</v>
      </c>
      <c r="C41" s="8">
        <v>20000</v>
      </c>
      <c r="D41" s="8">
        <f t="shared" si="34"/>
        <v>183870.32</v>
      </c>
      <c r="E41" s="8">
        <f t="shared" si="48"/>
        <v>300000</v>
      </c>
      <c r="F41" s="8">
        <f t="shared" si="48"/>
        <v>581536.65</v>
      </c>
      <c r="G41" s="8">
        <f t="shared" si="35"/>
        <v>1065406.97</v>
      </c>
      <c r="H41" s="12">
        <f t="shared" si="36"/>
        <v>1052393.862745228</v>
      </c>
      <c r="I41" s="11">
        <f t="shared" si="37"/>
        <v>0.9877857873834146</v>
      </c>
      <c r="J41" s="8">
        <f t="shared" si="38"/>
        <v>588571.67799878621</v>
      </c>
      <c r="K41" s="11">
        <f t="shared" si="39"/>
        <v>0.55926939412537457</v>
      </c>
      <c r="L41" s="8">
        <f t="shared" si="40"/>
        <v>463822.18474644184</v>
      </c>
      <c r="M41" s="13">
        <f t="shared" si="41"/>
        <v>0.44073060587462554</v>
      </c>
      <c r="N41" s="8">
        <f t="shared" si="42"/>
        <v>13013.107254772049</v>
      </c>
      <c r="O41" s="11">
        <f t="shared" si="43"/>
        <v>1.2214212616585425E-2</v>
      </c>
      <c r="P41" s="8">
        <f t="shared" si="44"/>
        <v>0</v>
      </c>
      <c r="Q41" s="11">
        <f t="shared" si="45"/>
        <v>0</v>
      </c>
      <c r="R41" s="8">
        <f t="shared" si="46"/>
        <v>13013.107254772049</v>
      </c>
      <c r="S41" s="11">
        <f t="shared" si="47"/>
        <v>1</v>
      </c>
    </row>
    <row r="42" spans="1:19" x14ac:dyDescent="0.25">
      <c r="A42" s="1">
        <v>45016</v>
      </c>
      <c r="B42" t="s">
        <v>35</v>
      </c>
      <c r="C42" s="8">
        <v>105.21</v>
      </c>
      <c r="D42" s="8">
        <f t="shared" si="34"/>
        <v>183975.53</v>
      </c>
      <c r="E42" s="8">
        <f t="shared" si="48"/>
        <v>300000</v>
      </c>
      <c r="F42" s="8">
        <f t="shared" si="48"/>
        <v>581536.65</v>
      </c>
      <c r="G42" s="8">
        <f t="shared" si="35"/>
        <v>1065512.1800000002</v>
      </c>
      <c r="H42" s="12">
        <f t="shared" si="36"/>
        <v>1052497.7876879189</v>
      </c>
      <c r="I42" s="11">
        <f t="shared" si="37"/>
        <v>0.98778578738341472</v>
      </c>
      <c r="J42" s="8">
        <f t="shared" si="38"/>
        <v>588629.80003851955</v>
      </c>
      <c r="K42" s="11">
        <f t="shared" si="39"/>
        <v>0.55926939412537457</v>
      </c>
      <c r="L42" s="8">
        <f t="shared" si="40"/>
        <v>463867.9876493995</v>
      </c>
      <c r="M42" s="13">
        <f t="shared" si="41"/>
        <v>0.44073060587462554</v>
      </c>
      <c r="N42" s="8">
        <f t="shared" si="42"/>
        <v>13014.392312081443</v>
      </c>
      <c r="O42" s="11">
        <f t="shared" si="43"/>
        <v>1.2214212616585425E-2</v>
      </c>
      <c r="P42" s="8">
        <f t="shared" si="44"/>
        <v>0</v>
      </c>
      <c r="Q42" s="11">
        <f t="shared" si="45"/>
        <v>0</v>
      </c>
      <c r="R42" s="8">
        <f t="shared" si="46"/>
        <v>13014.392312081443</v>
      </c>
      <c r="S42" s="11">
        <f t="shared" si="47"/>
        <v>1</v>
      </c>
    </row>
    <row r="43" spans="1:19" x14ac:dyDescent="0.25">
      <c r="A43" s="1">
        <v>45044</v>
      </c>
      <c r="B43" t="s">
        <v>35</v>
      </c>
      <c r="C43" s="8">
        <v>113.41</v>
      </c>
      <c r="D43" s="8">
        <f t="shared" si="34"/>
        <v>184088.94</v>
      </c>
      <c r="E43" s="8">
        <f t="shared" si="48"/>
        <v>300000</v>
      </c>
      <c r="F43" s="8">
        <f t="shared" si="48"/>
        <v>581536.65</v>
      </c>
      <c r="G43" s="8">
        <f t="shared" si="35"/>
        <v>1065625.5900000001</v>
      </c>
      <c r="H43" s="12">
        <f t="shared" si="36"/>
        <v>1052609.8124740659</v>
      </c>
      <c r="I43" s="11">
        <f t="shared" si="37"/>
        <v>0.98778578738341472</v>
      </c>
      <c r="J43" s="8">
        <f t="shared" si="38"/>
        <v>588692.45207279501</v>
      </c>
      <c r="K43" s="11">
        <f t="shared" si="39"/>
        <v>0.55926939412537457</v>
      </c>
      <c r="L43" s="8">
        <f t="shared" si="40"/>
        <v>463917.36040127103</v>
      </c>
      <c r="M43" s="13">
        <f t="shared" si="41"/>
        <v>0.44073060587462554</v>
      </c>
      <c r="N43" s="8">
        <f t="shared" si="42"/>
        <v>13015.777525934289</v>
      </c>
      <c r="O43" s="11">
        <f t="shared" si="43"/>
        <v>1.2214212616585425E-2</v>
      </c>
      <c r="P43" s="8">
        <f t="shared" si="44"/>
        <v>0</v>
      </c>
      <c r="Q43" s="11">
        <f t="shared" si="45"/>
        <v>0</v>
      </c>
      <c r="R43" s="8">
        <f t="shared" si="46"/>
        <v>13015.777525934289</v>
      </c>
      <c r="S43" s="11">
        <f t="shared" si="47"/>
        <v>1</v>
      </c>
    </row>
    <row r="44" spans="1:19" x14ac:dyDescent="0.25">
      <c r="A44" s="1">
        <v>45077</v>
      </c>
      <c r="B44" t="s">
        <v>35</v>
      </c>
      <c r="C44" s="8">
        <v>125.08</v>
      </c>
      <c r="D44" s="8">
        <f t="shared" si="34"/>
        <v>184214.02</v>
      </c>
      <c r="E44" s="8">
        <f t="shared" si="48"/>
        <v>300000</v>
      </c>
      <c r="F44" s="8">
        <f t="shared" si="48"/>
        <v>581536.65</v>
      </c>
      <c r="G44" s="8">
        <f t="shared" si="35"/>
        <v>1065750.67</v>
      </c>
      <c r="H44" s="12">
        <f t="shared" si="36"/>
        <v>1052733.3647203518</v>
      </c>
      <c r="I44" s="11">
        <f t="shared" si="37"/>
        <v>0.98778578738341472</v>
      </c>
      <c r="J44" s="8">
        <f t="shared" si="38"/>
        <v>588761.55106271815</v>
      </c>
      <c r="K44" s="11">
        <f t="shared" si="39"/>
        <v>0.55926939412537457</v>
      </c>
      <c r="L44" s="8">
        <f t="shared" si="40"/>
        <v>463971.81365763379</v>
      </c>
      <c r="M44" s="13">
        <f t="shared" si="41"/>
        <v>0.44073060587462554</v>
      </c>
      <c r="N44" s="8">
        <f t="shared" si="42"/>
        <v>13017.30527964837</v>
      </c>
      <c r="O44" s="11">
        <f t="shared" si="43"/>
        <v>1.2214212616585425E-2</v>
      </c>
      <c r="P44" s="8">
        <f t="shared" si="44"/>
        <v>0</v>
      </c>
      <c r="Q44" s="11">
        <f t="shared" si="45"/>
        <v>0</v>
      </c>
      <c r="R44" s="8">
        <f t="shared" si="46"/>
        <v>13017.30527964837</v>
      </c>
      <c r="S44" s="11">
        <f t="shared" si="47"/>
        <v>1</v>
      </c>
    </row>
    <row r="45" spans="1:19" x14ac:dyDescent="0.25">
      <c r="A45" s="1">
        <v>45107</v>
      </c>
      <c r="B45" t="s">
        <v>35</v>
      </c>
      <c r="C45" s="8">
        <v>128.69999999999999</v>
      </c>
      <c r="D45" s="8">
        <f t="shared" si="34"/>
        <v>184342.72</v>
      </c>
      <c r="E45" s="8">
        <f t="shared" ref="E45:F54" si="49">E44</f>
        <v>300000</v>
      </c>
      <c r="F45" s="8">
        <f t="shared" si="49"/>
        <v>581536.65</v>
      </c>
      <c r="G45" s="8">
        <f t="shared" si="35"/>
        <v>1065879.3700000001</v>
      </c>
      <c r="H45" s="12">
        <f t="shared" si="36"/>
        <v>1052860.4927511881</v>
      </c>
      <c r="I45" s="11">
        <f t="shared" si="37"/>
        <v>0.98778578738341472</v>
      </c>
      <c r="J45" s="8">
        <f t="shared" si="38"/>
        <v>588832.64987950027</v>
      </c>
      <c r="K45" s="11">
        <f t="shared" si="39"/>
        <v>0.55926939412537457</v>
      </c>
      <c r="L45" s="8">
        <f t="shared" si="40"/>
        <v>464027.8428716879</v>
      </c>
      <c r="M45" s="13">
        <f t="shared" si="41"/>
        <v>0.44073060587462554</v>
      </c>
      <c r="N45" s="8">
        <f t="shared" si="42"/>
        <v>13018.877248812127</v>
      </c>
      <c r="O45" s="11">
        <f t="shared" si="43"/>
        <v>1.2214212616585425E-2</v>
      </c>
      <c r="P45" s="8">
        <f t="shared" si="44"/>
        <v>0</v>
      </c>
      <c r="Q45" s="11">
        <f t="shared" si="45"/>
        <v>0</v>
      </c>
      <c r="R45" s="8">
        <f t="shared" si="46"/>
        <v>13018.877248812127</v>
      </c>
      <c r="S45" s="11">
        <f t="shared" si="47"/>
        <v>1</v>
      </c>
    </row>
    <row r="46" spans="1:19" x14ac:dyDescent="0.25">
      <c r="A46" s="1">
        <v>45138</v>
      </c>
      <c r="B46" t="s">
        <v>35</v>
      </c>
      <c r="C46" s="8">
        <v>133.08000000000001</v>
      </c>
      <c r="D46" s="8">
        <f t="shared" si="34"/>
        <v>184475.8</v>
      </c>
      <c r="E46" s="8">
        <f t="shared" si="49"/>
        <v>300000</v>
      </c>
      <c r="F46" s="8">
        <f t="shared" si="49"/>
        <v>581536.65</v>
      </c>
      <c r="G46" s="8">
        <f t="shared" si="35"/>
        <v>1066012.45</v>
      </c>
      <c r="H46" s="12">
        <f t="shared" si="36"/>
        <v>1052991.947283773</v>
      </c>
      <c r="I46" s="11">
        <f t="shared" si="37"/>
        <v>0.98778578738341472</v>
      </c>
      <c r="J46" s="8">
        <f t="shared" si="38"/>
        <v>588906.16837629408</v>
      </c>
      <c r="K46" s="11">
        <f t="shared" si="39"/>
        <v>0.55926939412537457</v>
      </c>
      <c r="L46" s="8">
        <f t="shared" si="40"/>
        <v>464085.77890747902</v>
      </c>
      <c r="M46" s="13">
        <f t="shared" si="41"/>
        <v>0.44073060587462554</v>
      </c>
      <c r="N46" s="8">
        <f t="shared" si="42"/>
        <v>13020.50271622714</v>
      </c>
      <c r="O46" s="11">
        <f t="shared" si="43"/>
        <v>1.2214212616585425E-2</v>
      </c>
      <c r="P46" s="8">
        <f t="shared" si="44"/>
        <v>0</v>
      </c>
      <c r="Q46" s="11">
        <f t="shared" si="45"/>
        <v>0</v>
      </c>
      <c r="R46" s="8">
        <f t="shared" si="46"/>
        <v>13020.50271622714</v>
      </c>
      <c r="S46" s="11">
        <f t="shared" si="47"/>
        <v>1</v>
      </c>
    </row>
    <row r="47" spans="1:19" x14ac:dyDescent="0.25">
      <c r="A47" s="1">
        <v>45169</v>
      </c>
      <c r="B47" t="s">
        <v>35</v>
      </c>
      <c r="C47" s="8">
        <v>148.84</v>
      </c>
      <c r="D47" s="8">
        <f t="shared" si="34"/>
        <v>184624.63999999998</v>
      </c>
      <c r="E47" s="8">
        <f t="shared" si="49"/>
        <v>300000</v>
      </c>
      <c r="F47" s="8">
        <f t="shared" si="49"/>
        <v>581536.65</v>
      </c>
      <c r="G47" s="8">
        <f t="shared" si="35"/>
        <v>1066161.29</v>
      </c>
      <c r="H47" s="12">
        <f t="shared" si="36"/>
        <v>1053138.9693203671</v>
      </c>
      <c r="I47" s="11">
        <f t="shared" si="37"/>
        <v>0.9877857873834146</v>
      </c>
      <c r="J47" s="8">
        <f t="shared" si="38"/>
        <v>588988.39330162317</v>
      </c>
      <c r="K47" s="11">
        <f t="shared" si="39"/>
        <v>0.55926939412537457</v>
      </c>
      <c r="L47" s="8">
        <f t="shared" si="40"/>
        <v>464150.57601874409</v>
      </c>
      <c r="M47" s="13">
        <f t="shared" si="41"/>
        <v>0.44073060587462554</v>
      </c>
      <c r="N47" s="8">
        <f t="shared" si="42"/>
        <v>13022.320679632992</v>
      </c>
      <c r="O47" s="11">
        <f t="shared" si="43"/>
        <v>1.2214212616585425E-2</v>
      </c>
      <c r="P47" s="8">
        <f t="shared" si="44"/>
        <v>0</v>
      </c>
      <c r="Q47" s="11">
        <f t="shared" si="45"/>
        <v>0</v>
      </c>
      <c r="R47" s="8">
        <f t="shared" si="46"/>
        <v>13022.320679632992</v>
      </c>
      <c r="S47" s="11">
        <f t="shared" si="47"/>
        <v>1</v>
      </c>
    </row>
    <row r="48" spans="1:19" x14ac:dyDescent="0.25">
      <c r="A48" s="1">
        <v>45198</v>
      </c>
      <c r="B48" t="s">
        <v>35</v>
      </c>
      <c r="C48" s="8">
        <v>151.75</v>
      </c>
      <c r="D48" s="8">
        <f t="shared" si="34"/>
        <v>184776.38999999998</v>
      </c>
      <c r="E48" s="8">
        <f t="shared" si="49"/>
        <v>300000</v>
      </c>
      <c r="F48" s="8">
        <f t="shared" si="49"/>
        <v>581536.65</v>
      </c>
      <c r="G48" s="8">
        <f t="shared" si="35"/>
        <v>1066313.04</v>
      </c>
      <c r="H48" s="12">
        <f t="shared" si="36"/>
        <v>1053288.8658136025</v>
      </c>
      <c r="I48" s="11">
        <f t="shared" si="37"/>
        <v>0.9877857873834146</v>
      </c>
      <c r="J48" s="8">
        <f t="shared" si="38"/>
        <v>589072.22582257644</v>
      </c>
      <c r="K48" s="11">
        <f t="shared" si="39"/>
        <v>0.55926939412537457</v>
      </c>
      <c r="L48" s="8">
        <f t="shared" si="40"/>
        <v>464216.6399910262</v>
      </c>
      <c r="M48" s="13">
        <f t="shared" si="41"/>
        <v>0.44073060587462554</v>
      </c>
      <c r="N48" s="8">
        <f t="shared" si="42"/>
        <v>13024.17418639756</v>
      </c>
      <c r="O48" s="11">
        <f t="shared" si="43"/>
        <v>1.2214212616585425E-2</v>
      </c>
      <c r="P48" s="8">
        <f t="shared" si="44"/>
        <v>0</v>
      </c>
      <c r="Q48" s="11">
        <f t="shared" si="45"/>
        <v>0</v>
      </c>
      <c r="R48" s="8">
        <f t="shared" si="46"/>
        <v>13024.17418639756</v>
      </c>
      <c r="S48" s="11">
        <f t="shared" si="47"/>
        <v>1</v>
      </c>
    </row>
    <row r="49" spans="1:19" x14ac:dyDescent="0.25">
      <c r="A49" s="1">
        <v>45218</v>
      </c>
      <c r="B49" t="s">
        <v>37</v>
      </c>
      <c r="C49" s="8">
        <v>0</v>
      </c>
      <c r="D49" s="8">
        <f t="shared" si="34"/>
        <v>184776.38999999998</v>
      </c>
      <c r="E49" s="8">
        <f t="shared" si="49"/>
        <v>300000</v>
      </c>
      <c r="F49" s="8">
        <v>485154.97</v>
      </c>
      <c r="G49" s="8">
        <f t="shared" si="35"/>
        <v>969931.36</v>
      </c>
      <c r="H49" s="12">
        <f t="shared" si="36"/>
        <v>958084.41214546619</v>
      </c>
      <c r="I49" s="11">
        <f t="shared" si="37"/>
        <v>0.9877857873834146</v>
      </c>
      <c r="J49" s="8">
        <f t="shared" si="38"/>
        <v>535827.28870156058</v>
      </c>
      <c r="K49" s="11">
        <f t="shared" si="39"/>
        <v>0.55926939412537457</v>
      </c>
      <c r="L49" s="8">
        <f t="shared" si="40"/>
        <v>422257.12344390573</v>
      </c>
      <c r="M49" s="13">
        <f t="shared" si="41"/>
        <v>0.44073060587462548</v>
      </c>
      <c r="N49" s="8">
        <f t="shared" si="42"/>
        <v>11846.947854533861</v>
      </c>
      <c r="O49" s="11">
        <f t="shared" si="43"/>
        <v>1.2214212616585425E-2</v>
      </c>
      <c r="P49" s="8">
        <f t="shared" si="44"/>
        <v>0</v>
      </c>
      <c r="Q49" s="11">
        <f t="shared" si="45"/>
        <v>0</v>
      </c>
      <c r="R49" s="8">
        <f t="shared" si="46"/>
        <v>11846.947854533861</v>
      </c>
      <c r="S49" s="11">
        <f t="shared" si="47"/>
        <v>1</v>
      </c>
    </row>
    <row r="50" spans="1:19" s="18" customFormat="1" x14ac:dyDescent="0.25">
      <c r="A50" s="17">
        <v>45229</v>
      </c>
      <c r="B50" s="18" t="s">
        <v>36</v>
      </c>
      <c r="C50" s="16">
        <v>-1375</v>
      </c>
      <c r="D50" s="16">
        <f t="shared" ref="D50:D54" si="50">D49+C50</f>
        <v>183401.38999999998</v>
      </c>
      <c r="E50" s="16">
        <f t="shared" si="49"/>
        <v>300000</v>
      </c>
      <c r="F50" s="16">
        <f t="shared" si="49"/>
        <v>485154.97</v>
      </c>
      <c r="G50" s="16">
        <f t="shared" ref="G50:G54" si="51">D50+E50+F50</f>
        <v>968556.36</v>
      </c>
      <c r="H50" s="19">
        <f t="shared" ref="H50:H54" si="52">G50*I49</f>
        <v>956726.20668781397</v>
      </c>
      <c r="I50" s="20">
        <f t="shared" ref="I50:I54" si="53">H50/G50</f>
        <v>0.9877857873834146</v>
      </c>
      <c r="J50" s="16">
        <f t="shared" ref="J50:J52" si="54">H50*K49</f>
        <v>535067.6859581616</v>
      </c>
      <c r="K50" s="20">
        <f t="shared" ref="K50:K54" si="55">J50/H50</f>
        <v>0.55926939412537457</v>
      </c>
      <c r="L50" s="16">
        <f t="shared" ref="L50:L54" si="56">H50*M49</f>
        <v>421658.52072965243</v>
      </c>
      <c r="M50" s="21">
        <f t="shared" ref="M50:M54" si="57">L50/H50</f>
        <v>0.44073060587462548</v>
      </c>
      <c r="N50" s="16">
        <f t="shared" ref="N50:N54" si="58">G50*O49</f>
        <v>11830.153312186056</v>
      </c>
      <c r="O50" s="20">
        <f t="shared" ref="O50:O54" si="59">N50/G50</f>
        <v>1.2214212616585425E-2</v>
      </c>
      <c r="P50" s="16">
        <f t="shared" ref="P50:P54" si="60">N50*Q49</f>
        <v>0</v>
      </c>
      <c r="Q50" s="20">
        <f t="shared" ref="Q50:Q54" si="61">P50/N50</f>
        <v>0</v>
      </c>
      <c r="R50" s="16">
        <f t="shared" ref="R50:R54" si="62">N50*S49</f>
        <v>11830.153312186056</v>
      </c>
      <c r="S50" s="20">
        <f t="shared" ref="S50:S54" si="63">R50/N50</f>
        <v>1</v>
      </c>
    </row>
    <row r="51" spans="1:19" s="18" customFormat="1" x14ac:dyDescent="0.25">
      <c r="A51" s="17">
        <v>45230</v>
      </c>
      <c r="B51" s="18" t="s">
        <v>35</v>
      </c>
      <c r="C51" s="16">
        <v>156.86000000000001</v>
      </c>
      <c r="D51" s="16">
        <f t="shared" si="50"/>
        <v>183558.24999999997</v>
      </c>
      <c r="E51" s="16">
        <f t="shared" si="49"/>
        <v>300000</v>
      </c>
      <c r="F51" s="16">
        <f t="shared" si="49"/>
        <v>485154.97</v>
      </c>
      <c r="G51" s="16">
        <f t="shared" si="51"/>
        <v>968713.22</v>
      </c>
      <c r="H51" s="19">
        <f t="shared" si="52"/>
        <v>956881.15076642286</v>
      </c>
      <c r="I51" s="20">
        <f t="shared" si="53"/>
        <v>0.9877857873834146</v>
      </c>
      <c r="J51" s="16">
        <f t="shared" si="54"/>
        <v>535154.3414391285</v>
      </c>
      <c r="K51" s="20">
        <f t="shared" si="55"/>
        <v>0.55926939412537457</v>
      </c>
      <c r="L51" s="16">
        <f t="shared" si="56"/>
        <v>421726.80932729441</v>
      </c>
      <c r="M51" s="21">
        <f t="shared" si="57"/>
        <v>0.44073060587462548</v>
      </c>
      <c r="N51" s="16">
        <f t="shared" si="58"/>
        <v>11832.069233577093</v>
      </c>
      <c r="O51" s="20">
        <f t="shared" si="59"/>
        <v>1.2214212616585425E-2</v>
      </c>
      <c r="P51" s="16">
        <f t="shared" si="60"/>
        <v>0</v>
      </c>
      <c r="Q51" s="20">
        <f t="shared" si="61"/>
        <v>0</v>
      </c>
      <c r="R51" s="16">
        <f t="shared" si="62"/>
        <v>11832.069233577093</v>
      </c>
      <c r="S51" s="20">
        <f t="shared" si="63"/>
        <v>1</v>
      </c>
    </row>
    <row r="52" spans="1:19" s="18" customFormat="1" x14ac:dyDescent="0.25">
      <c r="A52" s="17">
        <v>45260</v>
      </c>
      <c r="B52" s="18" t="s">
        <v>35</v>
      </c>
      <c r="C52" s="16">
        <v>150.87</v>
      </c>
      <c r="D52" s="16">
        <f t="shared" si="50"/>
        <v>183709.11999999997</v>
      </c>
      <c r="E52" s="16">
        <f t="shared" si="49"/>
        <v>300000</v>
      </c>
      <c r="F52" s="16">
        <f t="shared" si="49"/>
        <v>485154.97</v>
      </c>
      <c r="G52" s="16">
        <f t="shared" si="51"/>
        <v>968864.09</v>
      </c>
      <c r="H52" s="19">
        <f t="shared" si="52"/>
        <v>957030.17800816544</v>
      </c>
      <c r="I52" s="20">
        <f t="shared" si="53"/>
        <v>0.9877857873834146</v>
      </c>
      <c r="J52" s="16">
        <f t="shared" si="54"/>
        <v>535237.68781432603</v>
      </c>
      <c r="K52" s="20">
        <f t="shared" si="55"/>
        <v>0.55926939412537457</v>
      </c>
      <c r="L52" s="16">
        <f t="shared" si="56"/>
        <v>421792.49019383942</v>
      </c>
      <c r="M52" s="21">
        <f t="shared" si="57"/>
        <v>0.44073060587462548</v>
      </c>
      <c r="N52" s="16">
        <f t="shared" si="58"/>
        <v>11833.911991834557</v>
      </c>
      <c r="O52" s="20">
        <f t="shared" si="59"/>
        <v>1.2214212616585425E-2</v>
      </c>
      <c r="P52" s="16">
        <f t="shared" si="60"/>
        <v>0</v>
      </c>
      <c r="Q52" s="20">
        <f t="shared" si="61"/>
        <v>0</v>
      </c>
      <c r="R52" s="16">
        <f t="shared" si="62"/>
        <v>11833.911991834557</v>
      </c>
      <c r="S52" s="20">
        <f t="shared" si="63"/>
        <v>1</v>
      </c>
    </row>
    <row r="53" spans="1:19" s="18" customFormat="1" x14ac:dyDescent="0.25">
      <c r="A53" s="17">
        <v>45289</v>
      </c>
      <c r="B53" s="18" t="s">
        <v>35</v>
      </c>
      <c r="C53" s="16">
        <v>156.03</v>
      </c>
      <c r="D53" s="16">
        <f t="shared" si="50"/>
        <v>183865.14999999997</v>
      </c>
      <c r="E53" s="16">
        <f t="shared" si="49"/>
        <v>300000</v>
      </c>
      <c r="F53" s="16">
        <f t="shared" si="49"/>
        <v>485154.97</v>
      </c>
      <c r="G53" s="16">
        <f t="shared" si="51"/>
        <v>969020.11999999988</v>
      </c>
      <c r="H53" s="19">
        <f t="shared" si="52"/>
        <v>957184.30222457077</v>
      </c>
      <c r="I53" s="20">
        <f t="shared" si="53"/>
        <v>0.9877857873834146</v>
      </c>
      <c r="J53" s="16">
        <f>H53*K52</f>
        <v>535323.88477145508</v>
      </c>
      <c r="K53" s="20">
        <f t="shared" si="55"/>
        <v>0.55926939412537457</v>
      </c>
      <c r="L53" s="16">
        <f t="shared" si="56"/>
        <v>421860.41745311569</v>
      </c>
      <c r="M53" s="21">
        <f t="shared" si="57"/>
        <v>0.44073060587462548</v>
      </c>
      <c r="N53" s="16">
        <f t="shared" si="58"/>
        <v>11835.817775429121</v>
      </c>
      <c r="O53" s="20">
        <f t="shared" si="59"/>
        <v>1.2214212616585425E-2</v>
      </c>
      <c r="P53" s="16">
        <f t="shared" si="60"/>
        <v>0</v>
      </c>
      <c r="Q53" s="20">
        <f t="shared" si="61"/>
        <v>0</v>
      </c>
      <c r="R53" s="16">
        <f t="shared" si="62"/>
        <v>11835.817775429121</v>
      </c>
      <c r="S53" s="20">
        <f t="shared" si="63"/>
        <v>1</v>
      </c>
    </row>
    <row r="54" spans="1:19" s="18" customFormat="1" x14ac:dyDescent="0.25">
      <c r="A54" s="17">
        <v>45295</v>
      </c>
      <c r="B54" s="18" t="s">
        <v>37</v>
      </c>
      <c r="C54" s="16">
        <v>0</v>
      </c>
      <c r="D54" s="16">
        <f t="shared" si="50"/>
        <v>183865.14999999997</v>
      </c>
      <c r="E54" s="16">
        <f t="shared" si="49"/>
        <v>300000</v>
      </c>
      <c r="F54" s="16">
        <v>508655.96</v>
      </c>
      <c r="G54" s="16">
        <f t="shared" si="51"/>
        <v>992521.11</v>
      </c>
      <c r="H54" s="19">
        <f t="shared" si="52"/>
        <v>980398.24613601062</v>
      </c>
      <c r="I54" s="20">
        <f t="shared" si="53"/>
        <v>0.9877857873834146</v>
      </c>
      <c r="J54" s="16">
        <f t="shared" ref="J54" si="64">H54*K53</f>
        <v>548306.73311806656</v>
      </c>
      <c r="K54" s="20">
        <f t="shared" si="55"/>
        <v>0.55926939412537457</v>
      </c>
      <c r="L54" s="16">
        <f t="shared" si="56"/>
        <v>432091.51301794418</v>
      </c>
      <c r="M54" s="21">
        <f t="shared" si="57"/>
        <v>0.44073060587462548</v>
      </c>
      <c r="N54" s="16">
        <f t="shared" si="58"/>
        <v>12122.863863989371</v>
      </c>
      <c r="O54" s="20">
        <f t="shared" si="59"/>
        <v>1.2214212616585425E-2</v>
      </c>
      <c r="P54" s="16">
        <f t="shared" si="60"/>
        <v>0</v>
      </c>
      <c r="Q54" s="20">
        <f t="shared" si="61"/>
        <v>0</v>
      </c>
      <c r="R54" s="16">
        <f t="shared" si="62"/>
        <v>12122.863863989371</v>
      </c>
      <c r="S54" s="20">
        <f t="shared" si="63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75"/>
  <sheetViews>
    <sheetView topLeftCell="A19" workbookViewId="0">
      <selection activeCell="J49" sqref="J49"/>
    </sheetView>
  </sheetViews>
  <sheetFormatPr defaultRowHeight="15" x14ac:dyDescent="0.25"/>
  <cols>
    <col min="1" max="1" width="19" bestFit="1" customWidth="1"/>
    <col min="2" max="2" width="43.28515625" bestFit="1" customWidth="1"/>
    <col min="3" max="3" width="15.5703125" style="9" customWidth="1"/>
    <col min="4" max="5" width="15.5703125" style="4" customWidth="1"/>
    <col min="6" max="6" width="22.28515625" style="4" bestFit="1" customWidth="1"/>
    <col min="7" max="7" width="19.85546875" style="2" bestFit="1" customWidth="1"/>
    <col min="8" max="8" width="16.140625" style="2" bestFit="1" customWidth="1"/>
    <col min="9" max="9" width="15.28515625" style="6" bestFit="1" customWidth="1"/>
    <col min="10" max="10" width="17.5703125" style="2" bestFit="1" customWidth="1"/>
    <col min="11" max="11" width="18.140625" style="6" bestFit="1" customWidth="1"/>
    <col min="14" max="14" width="12.5703125" bestFit="1" customWidth="1"/>
    <col min="19" max="19" width="12.5703125" style="8" bestFit="1" customWidth="1"/>
  </cols>
  <sheetData>
    <row r="2" spans="1:19" x14ac:dyDescent="0.25">
      <c r="A2" t="s">
        <v>0</v>
      </c>
      <c r="B2" t="s">
        <v>1</v>
      </c>
      <c r="C2" s="9" t="s">
        <v>2</v>
      </c>
      <c r="D2" s="4" t="s">
        <v>9</v>
      </c>
      <c r="E2" s="4" t="s">
        <v>10</v>
      </c>
      <c r="F2" s="4" t="s">
        <v>11</v>
      </c>
      <c r="G2" s="2" t="s">
        <v>8</v>
      </c>
      <c r="H2" s="2" t="s">
        <v>3</v>
      </c>
      <c r="I2" s="6" t="s">
        <v>4</v>
      </c>
      <c r="J2" s="2" t="s">
        <v>5</v>
      </c>
      <c r="K2" s="6" t="s">
        <v>6</v>
      </c>
      <c r="S2" s="7" t="s">
        <v>12</v>
      </c>
    </row>
    <row r="3" spans="1:19" x14ac:dyDescent="0.25">
      <c r="A3" s="1">
        <v>41963</v>
      </c>
      <c r="B3" t="s">
        <v>7</v>
      </c>
      <c r="D3" s="4">
        <v>32175.02</v>
      </c>
      <c r="E3" s="4">
        <v>240000</v>
      </c>
      <c r="F3" s="4">
        <v>513209.63</v>
      </c>
      <c r="G3" s="2">
        <f t="shared" ref="G3:G49" si="0">D3+E3+F3</f>
        <v>785384.65</v>
      </c>
      <c r="H3" s="2">
        <f>G3*I3</f>
        <v>449475.63999999996</v>
      </c>
      <c r="I3" s="6">
        <v>0.57230000611802123</v>
      </c>
      <c r="J3" s="2">
        <f>G3*K3</f>
        <v>335909.01</v>
      </c>
      <c r="K3" s="6">
        <v>0.42769999388197871</v>
      </c>
      <c r="N3" s="2"/>
      <c r="S3" s="8">
        <f t="shared" ref="S3:S34" si="1">G3-(H3+J3)</f>
        <v>0</v>
      </c>
    </row>
    <row r="4" spans="1:19" x14ac:dyDescent="0.25">
      <c r="A4" s="1">
        <f>'[1]06603107'!C40</f>
        <v>41968</v>
      </c>
      <c r="B4" s="5" t="str">
        <f>'[1]06603107'!H40</f>
        <v xml:space="preserve">Pension Payment </v>
      </c>
      <c r="C4" s="9">
        <v>-3431.75</v>
      </c>
      <c r="D4" s="2">
        <f>D3+C4</f>
        <v>28743.27</v>
      </c>
      <c r="E4" s="4">
        <v>240000</v>
      </c>
      <c r="F4" s="4">
        <v>513209.63</v>
      </c>
      <c r="G4" s="2">
        <f t="shared" si="0"/>
        <v>781952.9</v>
      </c>
      <c r="H4" s="2">
        <f>H3+C4</f>
        <v>446043.88999999996</v>
      </c>
      <c r="I4" s="6">
        <f t="shared" ref="I4:I49" si="2">H4/G4</f>
        <v>0.57042296281527949</v>
      </c>
      <c r="J4" s="2">
        <f>J3</f>
        <v>335909.01</v>
      </c>
      <c r="K4" s="6">
        <f t="shared" ref="K4:K49" si="3">J4/G4</f>
        <v>0.42957703718472046</v>
      </c>
      <c r="S4" s="8">
        <f t="shared" si="1"/>
        <v>0</v>
      </c>
    </row>
    <row r="5" spans="1:19" x14ac:dyDescent="0.25">
      <c r="A5" s="1">
        <f>'[1]06603107'!C39</f>
        <v>41982</v>
      </c>
      <c r="B5" s="1" t="str">
        <f>'[1]06603107'!E39</f>
        <v>INTEREST (GROSS)</v>
      </c>
      <c r="C5" s="9">
        <v>2.42</v>
      </c>
      <c r="D5" s="2">
        <f t="shared" ref="D5:D49" si="4">D4+C5</f>
        <v>28745.69</v>
      </c>
      <c r="E5" s="4">
        <v>240000</v>
      </c>
      <c r="F5" s="4">
        <v>513209.63</v>
      </c>
      <c r="G5" s="2">
        <f t="shared" si="0"/>
        <v>781955.32000000007</v>
      </c>
      <c r="H5" s="2">
        <f>G5*I4</f>
        <v>446045.27042357001</v>
      </c>
      <c r="I5" s="6">
        <f t="shared" si="2"/>
        <v>0.57042296281527949</v>
      </c>
      <c r="J5" s="2">
        <f>G5*K4</f>
        <v>335910.04957643</v>
      </c>
      <c r="K5" s="6">
        <f t="shared" si="3"/>
        <v>0.42957703718472046</v>
      </c>
      <c r="S5" s="8">
        <f t="shared" si="1"/>
        <v>0</v>
      </c>
    </row>
    <row r="6" spans="1:19" x14ac:dyDescent="0.25">
      <c r="A6" s="1">
        <f>'[1]06603107'!C38</f>
        <v>41997</v>
      </c>
      <c r="B6" s="3" t="str">
        <f>'[1]06603107'!H38</f>
        <v xml:space="preserve">Property fees </v>
      </c>
      <c r="C6" s="9">
        <v>-270</v>
      </c>
      <c r="D6" s="2">
        <f t="shared" si="4"/>
        <v>28475.69</v>
      </c>
      <c r="E6" s="4">
        <v>240000</v>
      </c>
      <c r="F6" s="4">
        <v>513209.63</v>
      </c>
      <c r="G6" s="2">
        <f t="shared" si="0"/>
        <v>781685.32000000007</v>
      </c>
      <c r="H6" s="2">
        <f>G6*I5</f>
        <v>445891.2562236099</v>
      </c>
      <c r="I6" s="6">
        <f t="shared" si="2"/>
        <v>0.57042296281527949</v>
      </c>
      <c r="J6" s="2">
        <f>G6*K5</f>
        <v>335794.06377639016</v>
      </c>
      <c r="K6" s="6">
        <f t="shared" si="3"/>
        <v>0.42957703718472051</v>
      </c>
      <c r="S6" s="8">
        <f t="shared" si="1"/>
        <v>0</v>
      </c>
    </row>
    <row r="7" spans="1:19" x14ac:dyDescent="0.25">
      <c r="A7" s="1">
        <f>'[1]06603107'!C37</f>
        <v>42013</v>
      </c>
      <c r="B7" s="1" t="str">
        <f>'[1]06603107'!E37</f>
        <v>INTEREST (GROSS)</v>
      </c>
      <c r="C7" s="9">
        <v>2.4300000000000002</v>
      </c>
      <c r="D7" s="2">
        <f t="shared" si="4"/>
        <v>28478.12</v>
      </c>
      <c r="E7" s="4">
        <v>240000</v>
      </c>
      <c r="F7" s="4">
        <v>513209.63</v>
      </c>
      <c r="G7" s="2">
        <f t="shared" si="0"/>
        <v>781687.75</v>
      </c>
      <c r="H7" s="2">
        <f>G7*I6</f>
        <v>445892.64235140948</v>
      </c>
      <c r="I7" s="6">
        <f t="shared" si="2"/>
        <v>0.57042296281527949</v>
      </c>
      <c r="J7" s="2">
        <f>G7*K6</f>
        <v>335795.10764859052</v>
      </c>
      <c r="K7" s="6">
        <f t="shared" si="3"/>
        <v>0.42957703718472051</v>
      </c>
      <c r="S7" s="8">
        <f t="shared" si="1"/>
        <v>0</v>
      </c>
    </row>
    <row r="8" spans="1:19" x14ac:dyDescent="0.25">
      <c r="A8" s="1">
        <f>'[1]06603107'!C36</f>
        <v>42023</v>
      </c>
      <c r="B8" s="3" t="str">
        <f>'[1]06603107'!H36</f>
        <v>Rental Income</v>
      </c>
      <c r="C8" s="9">
        <v>20000</v>
      </c>
      <c r="D8" s="2">
        <f t="shared" si="4"/>
        <v>48478.119999999995</v>
      </c>
      <c r="E8" s="4">
        <v>240000</v>
      </c>
      <c r="F8" s="4">
        <v>513209.63</v>
      </c>
      <c r="G8" s="2">
        <f t="shared" si="0"/>
        <v>801687.75</v>
      </c>
      <c r="H8" s="2">
        <f>G8*I7</f>
        <v>457301.10160771507</v>
      </c>
      <c r="I8" s="6">
        <f t="shared" si="2"/>
        <v>0.57042296281527949</v>
      </c>
      <c r="J8" s="2">
        <f>G8*K7</f>
        <v>344386.64839228493</v>
      </c>
      <c r="K8" s="6">
        <f t="shared" si="3"/>
        <v>0.42957703718472051</v>
      </c>
      <c r="S8" s="8">
        <f t="shared" si="1"/>
        <v>0</v>
      </c>
    </row>
    <row r="9" spans="1:19" x14ac:dyDescent="0.25">
      <c r="A9" s="1">
        <f>'[1]06603107'!C35</f>
        <v>42044</v>
      </c>
      <c r="B9" s="1" t="str">
        <f>'[1]06603107'!E35</f>
        <v>INTEREST (GROSS)</v>
      </c>
      <c r="C9" s="9">
        <v>3.62</v>
      </c>
      <c r="D9" s="2">
        <f t="shared" si="4"/>
        <v>48481.74</v>
      </c>
      <c r="E9" s="4">
        <v>240000</v>
      </c>
      <c r="F9" s="4">
        <v>513209.63</v>
      </c>
      <c r="G9" s="2">
        <f t="shared" si="0"/>
        <v>801691.37</v>
      </c>
      <c r="H9" s="2">
        <f>G9*I8</f>
        <v>457303.16653884045</v>
      </c>
      <c r="I9" s="6">
        <f t="shared" si="2"/>
        <v>0.57042296281527949</v>
      </c>
      <c r="J9" s="2">
        <f>G9*K8</f>
        <v>344388.20346115954</v>
      </c>
      <c r="K9" s="6">
        <f t="shared" si="3"/>
        <v>0.42957703718472051</v>
      </c>
      <c r="S9" s="8">
        <f t="shared" si="1"/>
        <v>0</v>
      </c>
    </row>
    <row r="10" spans="1:19" x14ac:dyDescent="0.25">
      <c r="A10" s="1">
        <f>'[1]06603107'!C34</f>
        <v>42059</v>
      </c>
      <c r="B10" s="5" t="str">
        <f>'[1]06603107'!H34</f>
        <v xml:space="preserve">Pension Payment </v>
      </c>
      <c r="C10" s="9">
        <v>-3431.75</v>
      </c>
      <c r="D10" s="2">
        <f t="shared" si="4"/>
        <v>45049.99</v>
      </c>
      <c r="E10" s="4">
        <v>240000</v>
      </c>
      <c r="F10" s="4">
        <v>513209.63</v>
      </c>
      <c r="G10" s="2">
        <f t="shared" si="0"/>
        <v>798259.62</v>
      </c>
      <c r="H10" s="2">
        <f>H9+C10</f>
        <v>453871.41653884045</v>
      </c>
      <c r="I10" s="6">
        <f t="shared" si="2"/>
        <v>0.56857619396912551</v>
      </c>
      <c r="J10" s="2">
        <f>J9</f>
        <v>344388.20346115954</v>
      </c>
      <c r="K10" s="6">
        <f t="shared" si="3"/>
        <v>0.43142380603087443</v>
      </c>
      <c r="S10" s="8">
        <f t="shared" si="1"/>
        <v>0</v>
      </c>
    </row>
    <row r="11" spans="1:19" x14ac:dyDescent="0.25">
      <c r="A11" s="1">
        <f>'[1]06603107'!C33</f>
        <v>42072</v>
      </c>
      <c r="B11" s="1" t="str">
        <f>'[1]06603107'!E33</f>
        <v>INTEREST (GROSS)</v>
      </c>
      <c r="C11" s="9">
        <v>3.59</v>
      </c>
      <c r="D11" s="2">
        <f t="shared" si="4"/>
        <v>45053.579999999994</v>
      </c>
      <c r="E11" s="4">
        <v>240000</v>
      </c>
      <c r="F11" s="4">
        <v>513209.63</v>
      </c>
      <c r="G11" s="2">
        <f t="shared" si="0"/>
        <v>798263.21</v>
      </c>
      <c r="H11" s="2">
        <f>G11*I10</f>
        <v>453873.45772737672</v>
      </c>
      <c r="I11" s="6">
        <f t="shared" si="2"/>
        <v>0.56857619396912551</v>
      </c>
      <c r="J11" s="2">
        <f>G11*K10</f>
        <v>344389.75227262318</v>
      </c>
      <c r="K11" s="6">
        <f t="shared" si="3"/>
        <v>0.43142380603087443</v>
      </c>
      <c r="S11" s="8">
        <f t="shared" si="1"/>
        <v>0</v>
      </c>
    </row>
    <row r="12" spans="1:19" x14ac:dyDescent="0.25">
      <c r="A12" s="1">
        <f>'[1]06603107'!C32</f>
        <v>42103</v>
      </c>
      <c r="B12" s="1" t="str">
        <f>'[1]06603107'!E32</f>
        <v>INTEREST (GROSS)</v>
      </c>
      <c r="C12" s="9">
        <v>3.83</v>
      </c>
      <c r="D12" s="2">
        <f t="shared" si="4"/>
        <v>45057.409999999996</v>
      </c>
      <c r="E12" s="4">
        <v>240000</v>
      </c>
      <c r="F12" s="4">
        <v>513209.63</v>
      </c>
      <c r="G12" s="2">
        <f t="shared" si="0"/>
        <v>798267.04</v>
      </c>
      <c r="H12" s="2">
        <f>G12*I11</f>
        <v>453875.63537419972</v>
      </c>
      <c r="I12" s="6">
        <f t="shared" si="2"/>
        <v>0.56857619396912551</v>
      </c>
      <c r="J12" s="2">
        <f>G12*K11</f>
        <v>344391.40462580032</v>
      </c>
      <c r="K12" s="6">
        <f t="shared" si="3"/>
        <v>0.43142380603087443</v>
      </c>
      <c r="S12" s="8">
        <f t="shared" si="1"/>
        <v>0</v>
      </c>
    </row>
    <row r="13" spans="1:19" x14ac:dyDescent="0.25">
      <c r="A13" s="1">
        <f>'[1]06603107'!C31</f>
        <v>42135</v>
      </c>
      <c r="B13" s="1" t="str">
        <f>'[1]06603107'!E31</f>
        <v>INTEREST (GROSS)</v>
      </c>
      <c r="C13" s="9">
        <v>3.95</v>
      </c>
      <c r="D13" s="2">
        <f t="shared" si="4"/>
        <v>45061.359999999993</v>
      </c>
      <c r="E13" s="4">
        <v>240000</v>
      </c>
      <c r="F13" s="4">
        <v>513209.63</v>
      </c>
      <c r="G13" s="2">
        <f t="shared" si="0"/>
        <v>798270.99</v>
      </c>
      <c r="H13" s="2">
        <f>G13*I12</f>
        <v>453877.88125016587</v>
      </c>
      <c r="I13" s="6">
        <f t="shared" si="2"/>
        <v>0.56857619396912551</v>
      </c>
      <c r="J13" s="2">
        <f>G13*K12</f>
        <v>344393.10874983412</v>
      </c>
      <c r="K13" s="6">
        <f t="shared" si="3"/>
        <v>0.43142380603087443</v>
      </c>
      <c r="S13" s="8">
        <f t="shared" si="1"/>
        <v>0</v>
      </c>
    </row>
    <row r="14" spans="1:19" x14ac:dyDescent="0.25">
      <c r="A14" s="1">
        <v>42150</v>
      </c>
      <c r="B14" s="1" t="s">
        <v>13</v>
      </c>
      <c r="C14" s="9">
        <v>0</v>
      </c>
      <c r="D14" s="2">
        <f t="shared" si="4"/>
        <v>45061.359999999993</v>
      </c>
      <c r="E14" s="4">
        <f>E13</f>
        <v>240000</v>
      </c>
      <c r="F14" s="4">
        <v>527007.56999999995</v>
      </c>
      <c r="G14" s="2">
        <f t="shared" si="0"/>
        <v>812068.92999999993</v>
      </c>
      <c r="H14" s="2">
        <f>G14*I13</f>
        <v>461723.06145998015</v>
      </c>
      <c r="I14" s="6">
        <f t="shared" si="2"/>
        <v>0.56857619396912551</v>
      </c>
      <c r="J14" s="2">
        <f>G14*K13</f>
        <v>350345.86854001973</v>
      </c>
      <c r="K14" s="6">
        <f t="shared" si="3"/>
        <v>0.43142380603087443</v>
      </c>
      <c r="S14" s="8">
        <f t="shared" si="1"/>
        <v>0</v>
      </c>
    </row>
    <row r="15" spans="1:19" x14ac:dyDescent="0.25">
      <c r="A15" s="1">
        <f>'[1]06603107'!C30</f>
        <v>42150</v>
      </c>
      <c r="B15" s="5" t="str">
        <f>'[1]06603107'!H30</f>
        <v xml:space="preserve">Pension Payment </v>
      </c>
      <c r="C15" s="9">
        <v>-3431.75</v>
      </c>
      <c r="D15" s="2">
        <f t="shared" si="4"/>
        <v>41629.609999999993</v>
      </c>
      <c r="E15" s="4">
        <v>240000</v>
      </c>
      <c r="F15" s="4">
        <v>527007.56999999995</v>
      </c>
      <c r="G15" s="2">
        <f t="shared" si="0"/>
        <v>808637.17999999993</v>
      </c>
      <c r="H15" s="2">
        <f>H14+C15</f>
        <v>458291.31145998015</v>
      </c>
      <c r="I15" s="6">
        <f t="shared" si="2"/>
        <v>0.5667452879918039</v>
      </c>
      <c r="J15" s="2">
        <f>J14</f>
        <v>350345.86854001973</v>
      </c>
      <c r="K15" s="6">
        <f t="shared" si="3"/>
        <v>0.43325471200819599</v>
      </c>
      <c r="S15" s="8">
        <f t="shared" si="1"/>
        <v>0</v>
      </c>
    </row>
    <row r="16" spans="1:19" x14ac:dyDescent="0.25">
      <c r="A16" s="1">
        <f>'[1]06603107'!C29</f>
        <v>42164</v>
      </c>
      <c r="B16" s="1" t="str">
        <f>'[1]06603107'!E29</f>
        <v>INTEREST (GROSS)</v>
      </c>
      <c r="C16" s="9">
        <v>3.44</v>
      </c>
      <c r="D16" s="2">
        <f t="shared" si="4"/>
        <v>41633.049999999996</v>
      </c>
      <c r="E16" s="4">
        <v>240000</v>
      </c>
      <c r="F16" s="4">
        <v>527007.56999999995</v>
      </c>
      <c r="G16" s="2">
        <f t="shared" si="0"/>
        <v>808640.61999999988</v>
      </c>
      <c r="H16" s="2">
        <f>G16*I15</f>
        <v>458293.2610637708</v>
      </c>
      <c r="I16" s="6">
        <f t="shared" si="2"/>
        <v>0.5667452879918039</v>
      </c>
      <c r="J16" s="2">
        <f>G16*K15</f>
        <v>350347.35893622902</v>
      </c>
      <c r="K16" s="6">
        <f t="shared" si="3"/>
        <v>0.43325471200819604</v>
      </c>
      <c r="S16" s="8">
        <f t="shared" si="1"/>
        <v>0</v>
      </c>
    </row>
    <row r="17" spans="1:19" x14ac:dyDescent="0.25">
      <c r="A17" s="1">
        <f>'[1]06603107'!C28</f>
        <v>42194</v>
      </c>
      <c r="B17" s="1" t="str">
        <f>'[1]06603107'!E28</f>
        <v>INTEREST (GROSS)</v>
      </c>
      <c r="C17" s="9">
        <v>3.42</v>
      </c>
      <c r="D17" s="2">
        <f t="shared" si="4"/>
        <v>41636.469999999994</v>
      </c>
      <c r="E17" s="4">
        <v>240000</v>
      </c>
      <c r="F17" s="4">
        <v>527007.56999999995</v>
      </c>
      <c r="G17" s="2">
        <f t="shared" si="0"/>
        <v>808644.03999999992</v>
      </c>
      <c r="H17" s="2">
        <f>G17*I16</f>
        <v>458295.19933265576</v>
      </c>
      <c r="I17" s="6">
        <f t="shared" si="2"/>
        <v>0.5667452879918039</v>
      </c>
      <c r="J17" s="2">
        <f>G17*K16</f>
        <v>350348.84066734411</v>
      </c>
      <c r="K17" s="6">
        <f t="shared" si="3"/>
        <v>0.43325471200819604</v>
      </c>
      <c r="S17" s="8">
        <f t="shared" si="1"/>
        <v>0</v>
      </c>
    </row>
    <row r="18" spans="1:19" x14ac:dyDescent="0.25">
      <c r="A18" s="1">
        <f>'[1]06603107'!C27</f>
        <v>42226</v>
      </c>
      <c r="B18" s="1" t="str">
        <f>'[1]06603107'!E27</f>
        <v>INTEREST (GROSS)</v>
      </c>
      <c r="C18" s="9">
        <v>3.65</v>
      </c>
      <c r="D18" s="2">
        <f t="shared" si="4"/>
        <v>41640.119999999995</v>
      </c>
      <c r="E18" s="4">
        <v>240000</v>
      </c>
      <c r="F18" s="4">
        <v>527007.56999999995</v>
      </c>
      <c r="G18" s="2">
        <f t="shared" si="0"/>
        <v>808647.69</v>
      </c>
      <c r="H18" s="2">
        <f>G18*I17</f>
        <v>458297.26795295696</v>
      </c>
      <c r="I18" s="6">
        <f t="shared" si="2"/>
        <v>0.5667452879918039</v>
      </c>
      <c r="J18" s="2">
        <f>G18*K17</f>
        <v>350350.42204704299</v>
      </c>
      <c r="K18" s="6">
        <f t="shared" si="3"/>
        <v>0.43325471200819604</v>
      </c>
      <c r="S18" s="8">
        <f t="shared" si="1"/>
        <v>0</v>
      </c>
    </row>
    <row r="19" spans="1:19" x14ac:dyDescent="0.25">
      <c r="A19" s="1">
        <f>'[1]06603107'!C26</f>
        <v>42241</v>
      </c>
      <c r="B19" s="5" t="str">
        <f>'[1]06603107'!H26</f>
        <v xml:space="preserve">Pension payment </v>
      </c>
      <c r="C19" s="9">
        <v>-3431.75</v>
      </c>
      <c r="D19" s="2">
        <f t="shared" si="4"/>
        <v>38208.369999999995</v>
      </c>
      <c r="E19" s="4">
        <v>240000</v>
      </c>
      <c r="F19" s="4">
        <v>527007.56999999995</v>
      </c>
      <c r="G19" s="2">
        <f t="shared" si="0"/>
        <v>805215.94</v>
      </c>
      <c r="H19" s="2">
        <f>H18+C19</f>
        <v>454865.51795295696</v>
      </c>
      <c r="I19" s="6">
        <f t="shared" si="2"/>
        <v>0.56489879963498613</v>
      </c>
      <c r="J19" s="2">
        <f>J18</f>
        <v>350350.42204704299</v>
      </c>
      <c r="K19" s="6">
        <f t="shared" si="3"/>
        <v>0.43510120036501387</v>
      </c>
      <c r="S19" s="8">
        <f t="shared" si="1"/>
        <v>0</v>
      </c>
    </row>
    <row r="20" spans="1:19" x14ac:dyDescent="0.25">
      <c r="A20" s="1">
        <f>'[1]06603107'!C25</f>
        <v>42256</v>
      </c>
      <c r="B20" s="1" t="str">
        <f>'[1]06603107'!E25</f>
        <v>INTEREST (GROSS)</v>
      </c>
      <c r="C20" s="9">
        <v>3.27</v>
      </c>
      <c r="D20" s="2">
        <f t="shared" si="4"/>
        <v>38211.639999999992</v>
      </c>
      <c r="E20" s="4">
        <v>240000</v>
      </c>
      <c r="F20" s="4">
        <v>527007.56999999995</v>
      </c>
      <c r="G20" s="2">
        <f t="shared" si="0"/>
        <v>805219.21</v>
      </c>
      <c r="H20" s="2">
        <f>G20*I19</f>
        <v>454867.3651720318</v>
      </c>
      <c r="I20" s="6">
        <f t="shared" si="2"/>
        <v>0.56489879963498613</v>
      </c>
      <c r="J20" s="2">
        <f>G20*K19</f>
        <v>350351.84482796816</v>
      </c>
      <c r="K20" s="6">
        <f t="shared" si="3"/>
        <v>0.43510120036501387</v>
      </c>
      <c r="S20" s="8">
        <f t="shared" si="1"/>
        <v>0</v>
      </c>
    </row>
    <row r="21" spans="1:19" x14ac:dyDescent="0.25">
      <c r="A21" s="1">
        <f>'[1]06603107'!C24</f>
        <v>42286</v>
      </c>
      <c r="B21" s="1" t="str">
        <f>'[1]06603107'!E24</f>
        <v>INTEREST (GROSS)</v>
      </c>
      <c r="C21" s="9">
        <v>3.14</v>
      </c>
      <c r="D21" s="2">
        <f t="shared" si="4"/>
        <v>38214.779999999992</v>
      </c>
      <c r="E21" s="4">
        <v>240000</v>
      </c>
      <c r="F21" s="4">
        <v>527007.56999999995</v>
      </c>
      <c r="G21" s="2">
        <f t="shared" si="0"/>
        <v>805222.34999999986</v>
      </c>
      <c r="H21" s="2">
        <f>G21*I20</f>
        <v>454869.1389542626</v>
      </c>
      <c r="I21" s="6">
        <f t="shared" si="2"/>
        <v>0.56489879963498613</v>
      </c>
      <c r="J21" s="2">
        <f>G21*K20</f>
        <v>350353.21104573726</v>
      </c>
      <c r="K21" s="6">
        <f t="shared" si="3"/>
        <v>0.43510120036501387</v>
      </c>
      <c r="S21" s="8">
        <f t="shared" si="1"/>
        <v>0</v>
      </c>
    </row>
    <row r="22" spans="1:19" x14ac:dyDescent="0.25">
      <c r="A22" s="1">
        <f>'[1]06603107'!C23</f>
        <v>42317</v>
      </c>
      <c r="B22" s="1" t="str">
        <f>'[1]06603107'!E23</f>
        <v>INTEREST (GROSS)</v>
      </c>
      <c r="C22" s="9">
        <v>3.25</v>
      </c>
      <c r="D22" s="2">
        <f t="shared" si="4"/>
        <v>38218.029999999992</v>
      </c>
      <c r="E22" s="4">
        <v>240000</v>
      </c>
      <c r="F22" s="4">
        <v>527007.56999999995</v>
      </c>
      <c r="G22" s="2">
        <f t="shared" si="0"/>
        <v>805225.59999999986</v>
      </c>
      <c r="H22" s="2">
        <f>G22*I21</f>
        <v>454870.97487536143</v>
      </c>
      <c r="I22" s="6">
        <f t="shared" si="2"/>
        <v>0.56489879963498613</v>
      </c>
      <c r="J22" s="2">
        <f>G22*K21</f>
        <v>350354.62512463843</v>
      </c>
      <c r="K22" s="6">
        <f t="shared" si="3"/>
        <v>0.43510120036501387</v>
      </c>
      <c r="S22" s="8">
        <f t="shared" si="1"/>
        <v>0</v>
      </c>
    </row>
    <row r="23" spans="1:19" x14ac:dyDescent="0.25">
      <c r="A23" s="1">
        <f>'[1]06603107'!C22</f>
        <v>42333</v>
      </c>
      <c r="B23" s="5" t="str">
        <f>'[1]06603107'!H22</f>
        <v xml:space="preserve">Pension Payment </v>
      </c>
      <c r="C23" s="9">
        <v>-3431.75</v>
      </c>
      <c r="D23" s="2">
        <f t="shared" si="4"/>
        <v>34786.279999999992</v>
      </c>
      <c r="E23" s="4">
        <v>240000</v>
      </c>
      <c r="F23" s="4">
        <v>527007.56999999995</v>
      </c>
      <c r="G23" s="2">
        <f t="shared" si="0"/>
        <v>801793.84999999986</v>
      </c>
      <c r="H23" s="2">
        <f>H22+C23</f>
        <v>451439.22487536143</v>
      </c>
      <c r="I23" s="6">
        <f t="shared" si="2"/>
        <v>0.56303652725118991</v>
      </c>
      <c r="J23" s="2">
        <f>J22</f>
        <v>350354.62512463843</v>
      </c>
      <c r="K23" s="6">
        <f t="shared" si="3"/>
        <v>0.43696347274881003</v>
      </c>
      <c r="S23" s="8">
        <f t="shared" si="1"/>
        <v>0</v>
      </c>
    </row>
    <row r="24" spans="1:19" x14ac:dyDescent="0.25">
      <c r="A24" s="1">
        <f>'[1]06603107'!C21</f>
        <v>42347</v>
      </c>
      <c r="B24" s="1" t="str">
        <f>'[1]06603107'!E21</f>
        <v>INTEREST (GROSS)</v>
      </c>
      <c r="C24" s="9">
        <v>3</v>
      </c>
      <c r="D24" s="2">
        <f t="shared" si="4"/>
        <v>34789.279999999992</v>
      </c>
      <c r="E24" s="4">
        <v>240000</v>
      </c>
      <c r="F24" s="4">
        <v>527007.56999999995</v>
      </c>
      <c r="G24" s="2">
        <f t="shared" si="0"/>
        <v>801796.84999999986</v>
      </c>
      <c r="H24" s="2">
        <f>G24*I23</f>
        <v>451440.91398494312</v>
      </c>
      <c r="I24" s="6">
        <f t="shared" si="2"/>
        <v>0.56303652725118991</v>
      </c>
      <c r="J24" s="2">
        <f>G24*K23</f>
        <v>350355.93601505668</v>
      </c>
      <c r="K24" s="6">
        <f t="shared" si="3"/>
        <v>0.43696347274881003</v>
      </c>
      <c r="S24" s="8">
        <f t="shared" si="1"/>
        <v>0</v>
      </c>
    </row>
    <row r="25" spans="1:19" x14ac:dyDescent="0.25">
      <c r="A25" s="1">
        <f>'[1]06603107'!C20</f>
        <v>42360</v>
      </c>
      <c r="B25" s="1" t="str">
        <f>'[1]06603107'!E20</f>
        <v>HM FEES 22.12.15</v>
      </c>
      <c r="C25" s="9">
        <v>-2388</v>
      </c>
      <c r="D25" s="2">
        <f t="shared" si="4"/>
        <v>32401.279999999992</v>
      </c>
      <c r="E25" s="4">
        <v>240000</v>
      </c>
      <c r="F25" s="4">
        <v>527007.56999999995</v>
      </c>
      <c r="G25" s="2">
        <f t="shared" si="0"/>
        <v>799408.84999999986</v>
      </c>
      <c r="H25" s="2">
        <f>G25*I24</f>
        <v>450096.38275786734</v>
      </c>
      <c r="I25" s="6">
        <f t="shared" si="2"/>
        <v>0.56303652725118991</v>
      </c>
      <c r="J25" s="2">
        <f>G25*K24</f>
        <v>349312.46724213252</v>
      </c>
      <c r="K25" s="6">
        <f t="shared" si="3"/>
        <v>0.43696347274881003</v>
      </c>
      <c r="S25" s="8">
        <f t="shared" si="1"/>
        <v>0</v>
      </c>
    </row>
    <row r="26" spans="1:19" x14ac:dyDescent="0.25">
      <c r="A26" s="1">
        <f>'[1]06603107'!C19</f>
        <v>42380</v>
      </c>
      <c r="B26" s="1" t="str">
        <f>'[1]06603107'!E19</f>
        <v>INTEREST (GROSS)</v>
      </c>
      <c r="C26" s="9">
        <v>3.01</v>
      </c>
      <c r="D26" s="2">
        <f t="shared" si="4"/>
        <v>32404.28999999999</v>
      </c>
      <c r="E26" s="4">
        <v>240000</v>
      </c>
      <c r="F26" s="4">
        <v>527007.56999999995</v>
      </c>
      <c r="G26" s="2">
        <f t="shared" si="0"/>
        <v>799411.85999999987</v>
      </c>
      <c r="H26" s="2">
        <f>G26*I25</f>
        <v>450098.07749781432</v>
      </c>
      <c r="I26" s="6">
        <f t="shared" si="2"/>
        <v>0.56303652725118991</v>
      </c>
      <c r="J26" s="2">
        <f>G26*K25</f>
        <v>349313.7825021855</v>
      </c>
      <c r="K26" s="6">
        <f t="shared" si="3"/>
        <v>0.43696347274881003</v>
      </c>
      <c r="S26" s="8">
        <f t="shared" si="1"/>
        <v>0</v>
      </c>
    </row>
    <row r="27" spans="1:19" x14ac:dyDescent="0.25">
      <c r="A27" s="1">
        <f>'[1]06603107'!C18</f>
        <v>42409</v>
      </c>
      <c r="B27" s="1" t="str">
        <f>'[1]06603107'!E18</f>
        <v>INTEREST (GROSS)</v>
      </c>
      <c r="C27" s="9">
        <v>2.57</v>
      </c>
      <c r="D27" s="2">
        <f t="shared" si="4"/>
        <v>32406.85999999999</v>
      </c>
      <c r="E27" s="4">
        <v>240000</v>
      </c>
      <c r="F27" s="4">
        <v>527007.56999999995</v>
      </c>
      <c r="G27" s="2">
        <f t="shared" si="0"/>
        <v>799414.42999999993</v>
      </c>
      <c r="H27" s="2">
        <f>G27*I26</f>
        <v>450099.52450168942</v>
      </c>
      <c r="I27" s="6">
        <f t="shared" si="2"/>
        <v>0.56303652725118991</v>
      </c>
      <c r="J27" s="2">
        <f>G27*K26</f>
        <v>349314.90549831046</v>
      </c>
      <c r="K27" s="6">
        <f t="shared" si="3"/>
        <v>0.43696347274881003</v>
      </c>
      <c r="S27" s="8">
        <f t="shared" si="1"/>
        <v>0</v>
      </c>
    </row>
    <row r="28" spans="1:19" x14ac:dyDescent="0.25">
      <c r="A28" s="1">
        <f>'[1]06603107'!C17</f>
        <v>42423</v>
      </c>
      <c r="B28" s="5" t="str">
        <f>'[1]06603107'!H17</f>
        <v xml:space="preserve">Pension payment </v>
      </c>
      <c r="C28" s="9">
        <v>-3431.75</v>
      </c>
      <c r="D28" s="2">
        <f t="shared" si="4"/>
        <v>28975.10999999999</v>
      </c>
      <c r="E28" s="4">
        <v>240000</v>
      </c>
      <c r="F28" s="4">
        <v>527007.56999999995</v>
      </c>
      <c r="G28" s="2">
        <f t="shared" si="0"/>
        <v>795982.67999999993</v>
      </c>
      <c r="H28" s="2">
        <f>H27+C28</f>
        <v>446667.77450168942</v>
      </c>
      <c r="I28" s="6">
        <f t="shared" si="2"/>
        <v>0.56115263023272</v>
      </c>
      <c r="J28" s="2">
        <f>J27</f>
        <v>349314.90549831046</v>
      </c>
      <c r="K28" s="6">
        <f t="shared" si="3"/>
        <v>0.43884736976727995</v>
      </c>
      <c r="S28" s="8">
        <f t="shared" si="1"/>
        <v>0</v>
      </c>
    </row>
    <row r="29" spans="1:19" x14ac:dyDescent="0.25">
      <c r="A29" s="1">
        <f>'[1]06603107'!C16</f>
        <v>42430</v>
      </c>
      <c r="B29" s="1" t="str">
        <f>'[1]06603107'!E16</f>
        <v>HM FEE COLLECTION</v>
      </c>
      <c r="C29" s="9">
        <v>-1500</v>
      </c>
      <c r="D29" s="2">
        <f t="shared" si="4"/>
        <v>27475.10999999999</v>
      </c>
      <c r="E29" s="4">
        <v>240000</v>
      </c>
      <c r="F29" s="4">
        <v>527007.56999999995</v>
      </c>
      <c r="G29" s="2">
        <f t="shared" si="0"/>
        <v>794482.67999999993</v>
      </c>
      <c r="H29" s="2">
        <f t="shared" ref="H29:H34" si="5">G29*I28</f>
        <v>445826.04555634037</v>
      </c>
      <c r="I29" s="6">
        <f t="shared" si="2"/>
        <v>0.56115263023272</v>
      </c>
      <c r="J29" s="2">
        <f t="shared" ref="J29:J34" si="6">G29*K28</f>
        <v>348656.63444365951</v>
      </c>
      <c r="K29" s="6">
        <f t="shared" si="3"/>
        <v>0.43884736976727995</v>
      </c>
      <c r="S29" s="8">
        <f t="shared" si="1"/>
        <v>0</v>
      </c>
    </row>
    <row r="30" spans="1:19" x14ac:dyDescent="0.25">
      <c r="A30" s="1">
        <f>'[1]06603107'!C15</f>
        <v>42438</v>
      </c>
      <c r="B30" s="1" t="str">
        <f>'[1]06603107'!E15</f>
        <v>INTEREST (GROSS)</v>
      </c>
      <c r="C30" s="9">
        <v>2.39</v>
      </c>
      <c r="D30" s="2">
        <f t="shared" si="4"/>
        <v>27477.499999999989</v>
      </c>
      <c r="E30" s="4">
        <v>240000</v>
      </c>
      <c r="F30" s="4">
        <v>527007.56999999995</v>
      </c>
      <c r="G30" s="2">
        <f t="shared" si="0"/>
        <v>794485.07</v>
      </c>
      <c r="H30" s="2">
        <f t="shared" si="5"/>
        <v>445827.38671112666</v>
      </c>
      <c r="I30" s="6">
        <f t="shared" si="2"/>
        <v>0.56115263023272</v>
      </c>
      <c r="J30" s="2">
        <f t="shared" si="6"/>
        <v>348657.68328887329</v>
      </c>
      <c r="K30" s="6">
        <f t="shared" si="3"/>
        <v>0.43884736976727995</v>
      </c>
      <c r="S30" s="8">
        <f t="shared" si="1"/>
        <v>0</v>
      </c>
    </row>
    <row r="31" spans="1:19" x14ac:dyDescent="0.25">
      <c r="A31" s="1">
        <f>'[1]06603107'!C14</f>
        <v>42443</v>
      </c>
      <c r="B31" s="1" t="str">
        <f>'[1]06603107'!E14</f>
        <v>THE HORNBUCKLE HM REFUND</v>
      </c>
      <c r="C31" s="9">
        <v>450</v>
      </c>
      <c r="D31" s="2">
        <f t="shared" si="4"/>
        <v>27927.499999999989</v>
      </c>
      <c r="E31" s="4">
        <v>240000</v>
      </c>
      <c r="F31" s="4">
        <v>527007.56999999995</v>
      </c>
      <c r="G31" s="2">
        <f t="shared" si="0"/>
        <v>794935.07</v>
      </c>
      <c r="H31" s="2">
        <f t="shared" si="5"/>
        <v>446079.90539473138</v>
      </c>
      <c r="I31" s="6">
        <f t="shared" si="2"/>
        <v>0.56115263023272</v>
      </c>
      <c r="J31" s="2">
        <f t="shared" si="6"/>
        <v>348855.16460526857</v>
      </c>
      <c r="K31" s="6">
        <f t="shared" si="3"/>
        <v>0.43884736976727995</v>
      </c>
      <c r="S31" s="8">
        <f t="shared" si="1"/>
        <v>0</v>
      </c>
    </row>
    <row r="32" spans="1:19" x14ac:dyDescent="0.25">
      <c r="A32" s="1">
        <f>'[1]06603107'!C13</f>
        <v>42446</v>
      </c>
      <c r="B32" s="3" t="str">
        <f>'[1]06603107'!H13</f>
        <v>Rental Income</v>
      </c>
      <c r="C32" s="9">
        <v>20000</v>
      </c>
      <c r="D32" s="2">
        <f t="shared" si="4"/>
        <v>47927.499999999985</v>
      </c>
      <c r="E32" s="4">
        <v>240000</v>
      </c>
      <c r="F32" s="4">
        <v>527007.56999999995</v>
      </c>
      <c r="G32" s="2">
        <f t="shared" si="0"/>
        <v>814935.07</v>
      </c>
      <c r="H32" s="2">
        <f t="shared" si="5"/>
        <v>457302.95799938578</v>
      </c>
      <c r="I32" s="6">
        <f t="shared" si="2"/>
        <v>0.56115263023272</v>
      </c>
      <c r="J32" s="2">
        <f t="shared" si="6"/>
        <v>357632.11200061417</v>
      </c>
      <c r="K32" s="6">
        <f t="shared" si="3"/>
        <v>0.43884736976728</v>
      </c>
      <c r="S32" s="8">
        <f t="shared" si="1"/>
        <v>0</v>
      </c>
    </row>
    <row r="33" spans="1:19" x14ac:dyDescent="0.25">
      <c r="A33" s="1">
        <f>'[1]06603107'!C12</f>
        <v>42471</v>
      </c>
      <c r="B33" s="1" t="str">
        <f>'[1]06603107'!E12</f>
        <v>INTEREST (GROSS)</v>
      </c>
      <c r="C33" s="9">
        <v>3.94</v>
      </c>
      <c r="D33" s="2">
        <f t="shared" si="4"/>
        <v>47931.439999999988</v>
      </c>
      <c r="E33" s="4">
        <v>240000</v>
      </c>
      <c r="F33" s="4">
        <v>527007.56999999995</v>
      </c>
      <c r="G33" s="2">
        <f t="shared" si="0"/>
        <v>814939.01</v>
      </c>
      <c r="H33" s="2">
        <f t="shared" si="5"/>
        <v>457305.1689407489</v>
      </c>
      <c r="I33" s="6">
        <f t="shared" si="2"/>
        <v>0.56115263023272</v>
      </c>
      <c r="J33" s="2">
        <f t="shared" si="6"/>
        <v>357633.84105925111</v>
      </c>
      <c r="K33" s="6">
        <f t="shared" si="3"/>
        <v>0.43884736976728</v>
      </c>
      <c r="S33" s="8">
        <f t="shared" si="1"/>
        <v>0</v>
      </c>
    </row>
    <row r="34" spans="1:19" x14ac:dyDescent="0.25">
      <c r="A34" s="1">
        <f>'[1]06603107'!C11</f>
        <v>42499</v>
      </c>
      <c r="B34" s="1" t="str">
        <f>'[1]06603107'!E11</f>
        <v>INTEREST (GROSS)</v>
      </c>
      <c r="C34" s="9">
        <v>3.68</v>
      </c>
      <c r="D34" s="2">
        <f t="shared" si="4"/>
        <v>47935.119999999988</v>
      </c>
      <c r="E34" s="4">
        <v>240000</v>
      </c>
      <c r="F34" s="4">
        <v>515191.61</v>
      </c>
      <c r="G34" s="2">
        <f t="shared" si="0"/>
        <v>803126.73</v>
      </c>
      <c r="H34" s="2">
        <f t="shared" si="5"/>
        <v>450676.67694970354</v>
      </c>
      <c r="I34" s="6">
        <f t="shared" si="2"/>
        <v>0.56115263023272</v>
      </c>
      <c r="J34" s="2">
        <f t="shared" si="6"/>
        <v>352450.05305029644</v>
      </c>
      <c r="K34" s="6">
        <f t="shared" si="3"/>
        <v>0.43884736976728</v>
      </c>
      <c r="S34" s="8">
        <f t="shared" si="1"/>
        <v>0</v>
      </c>
    </row>
    <row r="35" spans="1:19" x14ac:dyDescent="0.25">
      <c r="A35" s="1">
        <f>'[1]06603107'!C10</f>
        <v>42515</v>
      </c>
      <c r="B35" s="5" t="str">
        <f>'[1]06603107'!H10</f>
        <v xml:space="preserve">Pension Payment </v>
      </c>
      <c r="C35" s="9">
        <v>-3431.75</v>
      </c>
      <c r="D35" s="2">
        <f t="shared" si="4"/>
        <v>44503.369999999988</v>
      </c>
      <c r="E35" s="4">
        <v>240000</v>
      </c>
      <c r="F35" s="4">
        <v>515191.61</v>
      </c>
      <c r="G35" s="2">
        <f t="shared" si="0"/>
        <v>799694.98</v>
      </c>
      <c r="H35" s="2">
        <f>H34+C35</f>
        <v>447244.92694970354</v>
      </c>
      <c r="I35" s="6">
        <f t="shared" si="2"/>
        <v>0.55926939412537457</v>
      </c>
      <c r="J35" s="2">
        <f>J34</f>
        <v>352450.05305029644</v>
      </c>
      <c r="K35" s="6">
        <f t="shared" si="3"/>
        <v>0.44073060587462543</v>
      </c>
      <c r="S35" s="8">
        <f t="shared" ref="S35:S67" si="7">G35-(H35+J35)</f>
        <v>0</v>
      </c>
    </row>
    <row r="36" spans="1:19" x14ac:dyDescent="0.25">
      <c r="A36" s="1">
        <f>'[1]06603107'!C9</f>
        <v>42522</v>
      </c>
      <c r="B36" s="1" t="str">
        <f>'[1]06603107'!E9</f>
        <v>INTEREST TO CLOSE</v>
      </c>
      <c r="C36" s="9">
        <v>2.82</v>
      </c>
      <c r="D36" s="2">
        <f t="shared" si="4"/>
        <v>44506.189999999988</v>
      </c>
      <c r="E36" s="4">
        <v>240000</v>
      </c>
      <c r="F36" s="4">
        <v>515191.61</v>
      </c>
      <c r="G36" s="2">
        <f t="shared" si="0"/>
        <v>799697.8</v>
      </c>
      <c r="H36" s="2">
        <f t="shared" ref="H36:H49" si="8">G36*I35</f>
        <v>447246.50408939499</v>
      </c>
      <c r="I36" s="6">
        <f t="shared" si="2"/>
        <v>0.55926939412537457</v>
      </c>
      <c r="J36" s="2">
        <f t="shared" ref="J36:J49" si="9">G36*K35</f>
        <v>352451.29591060505</v>
      </c>
      <c r="K36" s="6">
        <f t="shared" si="3"/>
        <v>0.44073060587462543</v>
      </c>
      <c r="S36" s="8">
        <f t="shared" si="7"/>
        <v>0</v>
      </c>
    </row>
    <row r="37" spans="1:19" x14ac:dyDescent="0.25">
      <c r="A37" s="1">
        <v>42524</v>
      </c>
      <c r="B37" t="s">
        <v>14</v>
      </c>
      <c r="C37" s="9">
        <v>-1860</v>
      </c>
      <c r="D37" s="2">
        <f t="shared" si="4"/>
        <v>42646.189999999988</v>
      </c>
      <c r="E37" s="4">
        <f>E36</f>
        <v>240000</v>
      </c>
      <c r="F37" s="4">
        <f>F36</f>
        <v>515191.61</v>
      </c>
      <c r="G37" s="2">
        <f t="shared" si="0"/>
        <v>797837.8</v>
      </c>
      <c r="H37" s="2">
        <f t="shared" si="8"/>
        <v>446206.26301632181</v>
      </c>
      <c r="I37" s="6">
        <f t="shared" si="2"/>
        <v>0.55926939412537457</v>
      </c>
      <c r="J37" s="2">
        <f t="shared" si="9"/>
        <v>351631.53698367823</v>
      </c>
      <c r="K37" s="6">
        <f t="shared" si="3"/>
        <v>0.44073060587462543</v>
      </c>
      <c r="S37" s="8">
        <f t="shared" si="7"/>
        <v>0</v>
      </c>
    </row>
    <row r="38" spans="1:19" x14ac:dyDescent="0.25">
      <c r="A38" s="1">
        <v>42551</v>
      </c>
      <c r="B38" t="s">
        <v>15</v>
      </c>
      <c r="C38" s="9">
        <v>8.7899999999999991</v>
      </c>
      <c r="D38" s="2">
        <f t="shared" si="4"/>
        <v>42654.979999999989</v>
      </c>
      <c r="E38" s="4">
        <f t="shared" ref="E38:E49" si="10">E37</f>
        <v>240000</v>
      </c>
      <c r="F38" s="4">
        <f t="shared" ref="F38:F49" si="11">F37</f>
        <v>515191.61</v>
      </c>
      <c r="G38" s="2">
        <f t="shared" si="0"/>
        <v>797846.59</v>
      </c>
      <c r="H38" s="2">
        <f t="shared" si="8"/>
        <v>446211.17899429612</v>
      </c>
      <c r="I38" s="6">
        <f t="shared" si="2"/>
        <v>0.55926939412537457</v>
      </c>
      <c r="J38" s="2">
        <f t="shared" si="9"/>
        <v>351635.41100570385</v>
      </c>
      <c r="K38" s="6">
        <f t="shared" si="3"/>
        <v>0.44073060587462543</v>
      </c>
      <c r="S38" s="8">
        <f t="shared" si="7"/>
        <v>0</v>
      </c>
    </row>
    <row r="39" spans="1:19" x14ac:dyDescent="0.25">
      <c r="A39" s="1">
        <v>42580</v>
      </c>
      <c r="B39" t="s">
        <v>15</v>
      </c>
      <c r="C39" s="9">
        <v>9.06</v>
      </c>
      <c r="D39" s="2">
        <f t="shared" si="4"/>
        <v>42664.039999999986</v>
      </c>
      <c r="E39" s="4">
        <f t="shared" si="10"/>
        <v>240000</v>
      </c>
      <c r="F39" s="4">
        <f t="shared" si="11"/>
        <v>515191.61</v>
      </c>
      <c r="G39" s="2">
        <f t="shared" si="0"/>
        <v>797855.64999999991</v>
      </c>
      <c r="H39" s="2">
        <f t="shared" si="8"/>
        <v>446216.24597500684</v>
      </c>
      <c r="I39" s="6">
        <f t="shared" si="2"/>
        <v>0.55926939412537457</v>
      </c>
      <c r="J39" s="2">
        <f t="shared" si="9"/>
        <v>351639.40402499307</v>
      </c>
      <c r="K39" s="6">
        <f t="shared" si="3"/>
        <v>0.44073060587462548</v>
      </c>
      <c r="S39" s="8">
        <f t="shared" si="7"/>
        <v>0</v>
      </c>
    </row>
    <row r="40" spans="1:19" x14ac:dyDescent="0.25">
      <c r="A40" s="1">
        <v>42613</v>
      </c>
      <c r="B40" t="s">
        <v>15</v>
      </c>
      <c r="C40" s="9">
        <v>5.44</v>
      </c>
      <c r="D40" s="2">
        <f t="shared" si="4"/>
        <v>42669.479999999989</v>
      </c>
      <c r="E40" s="4">
        <f t="shared" si="10"/>
        <v>240000</v>
      </c>
      <c r="F40" s="4">
        <f t="shared" si="11"/>
        <v>515191.61</v>
      </c>
      <c r="G40" s="2">
        <f t="shared" si="0"/>
        <v>797861.09</v>
      </c>
      <c r="H40" s="2">
        <f t="shared" si="8"/>
        <v>446219.28840051091</v>
      </c>
      <c r="I40" s="6">
        <f t="shared" si="2"/>
        <v>0.55926939412537457</v>
      </c>
      <c r="J40" s="2">
        <f t="shared" si="9"/>
        <v>351641.80159948906</v>
      </c>
      <c r="K40" s="6">
        <f t="shared" si="3"/>
        <v>0.44073060587462548</v>
      </c>
      <c r="S40" s="8">
        <f t="shared" si="7"/>
        <v>0</v>
      </c>
    </row>
    <row r="41" spans="1:19" x14ac:dyDescent="0.25">
      <c r="A41" s="1">
        <v>42643</v>
      </c>
      <c r="B41" t="s">
        <v>15</v>
      </c>
      <c r="C41" s="9">
        <v>5.26</v>
      </c>
      <c r="D41" s="2">
        <f t="shared" si="4"/>
        <v>42674.739999999991</v>
      </c>
      <c r="E41" s="4">
        <f t="shared" si="10"/>
        <v>240000</v>
      </c>
      <c r="F41" s="4">
        <f t="shared" si="11"/>
        <v>515191.61</v>
      </c>
      <c r="G41" s="2">
        <f t="shared" si="0"/>
        <v>797866.35</v>
      </c>
      <c r="H41" s="2">
        <f t="shared" si="8"/>
        <v>446222.23015752406</v>
      </c>
      <c r="I41" s="6">
        <f t="shared" si="2"/>
        <v>0.55926939412537457</v>
      </c>
      <c r="J41" s="2">
        <f t="shared" si="9"/>
        <v>351644.11984247598</v>
      </c>
      <c r="K41" s="6">
        <f t="shared" si="3"/>
        <v>0.44073060587462548</v>
      </c>
      <c r="S41" s="8">
        <f t="shared" si="7"/>
        <v>0</v>
      </c>
    </row>
    <row r="42" spans="1:19" x14ac:dyDescent="0.25">
      <c r="A42" s="1">
        <v>42674</v>
      </c>
      <c r="B42" t="s">
        <v>15</v>
      </c>
      <c r="C42" s="9">
        <v>4.32</v>
      </c>
      <c r="D42" s="2">
        <f t="shared" si="4"/>
        <v>42679.05999999999</v>
      </c>
      <c r="E42" s="4">
        <f t="shared" si="10"/>
        <v>240000</v>
      </c>
      <c r="F42" s="4">
        <f t="shared" si="11"/>
        <v>515191.61</v>
      </c>
      <c r="G42" s="2">
        <f t="shared" si="0"/>
        <v>797870.66999999993</v>
      </c>
      <c r="H42" s="2">
        <f t="shared" si="8"/>
        <v>446224.64620130666</v>
      </c>
      <c r="I42" s="6">
        <f t="shared" si="2"/>
        <v>0.55926939412537457</v>
      </c>
      <c r="J42" s="2">
        <f t="shared" si="9"/>
        <v>351646.02379869332</v>
      </c>
      <c r="K42" s="6">
        <f t="shared" si="3"/>
        <v>0.44073060587462548</v>
      </c>
      <c r="S42" s="8">
        <f t="shared" si="7"/>
        <v>0</v>
      </c>
    </row>
    <row r="43" spans="1:19" x14ac:dyDescent="0.25">
      <c r="A43" s="1">
        <v>42696</v>
      </c>
      <c r="B43" t="s">
        <v>13</v>
      </c>
      <c r="C43" s="9">
        <v>0</v>
      </c>
      <c r="D43" s="2">
        <f>D42</f>
        <v>42679.05999999999</v>
      </c>
      <c r="E43" s="4">
        <f>E42</f>
        <v>240000</v>
      </c>
      <c r="F43" s="4">
        <v>526981.76</v>
      </c>
      <c r="G43" s="2">
        <f t="shared" ref="G43" si="12">D43+E43+F43</f>
        <v>809660.82000000007</v>
      </c>
      <c r="H43" s="2">
        <f t="shared" si="8"/>
        <v>452818.51624845399</v>
      </c>
      <c r="I43" s="6">
        <f t="shared" ref="I43" si="13">H43/G43</f>
        <v>0.55926939412537457</v>
      </c>
      <c r="J43" s="2">
        <f t="shared" ref="J43" si="14">G43*K42</f>
        <v>356842.30375154613</v>
      </c>
      <c r="K43" s="6">
        <f t="shared" ref="K43" si="15">J43/G43</f>
        <v>0.44073060587462548</v>
      </c>
    </row>
    <row r="44" spans="1:19" x14ac:dyDescent="0.25">
      <c r="A44" s="1">
        <v>42704</v>
      </c>
      <c r="B44" t="s">
        <v>15</v>
      </c>
      <c r="C44" s="9">
        <v>3.51</v>
      </c>
      <c r="D44" s="2">
        <f>D43+C44</f>
        <v>42682.569999999992</v>
      </c>
      <c r="E44" s="4">
        <f>E42</f>
        <v>240000</v>
      </c>
      <c r="F44" s="4">
        <f>F43</f>
        <v>526981.76</v>
      </c>
      <c r="G44" s="2">
        <f t="shared" si="0"/>
        <v>809664.33000000007</v>
      </c>
      <c r="H44" s="2">
        <f>G44*I43</f>
        <v>452820.47928402736</v>
      </c>
      <c r="I44" s="6">
        <f t="shared" si="2"/>
        <v>0.55926939412537457</v>
      </c>
      <c r="J44" s="2">
        <f>G44*K43</f>
        <v>356843.85071597272</v>
      </c>
      <c r="K44" s="6">
        <f t="shared" si="3"/>
        <v>0.44073060587462548</v>
      </c>
      <c r="S44" s="8">
        <f t="shared" si="7"/>
        <v>0</v>
      </c>
    </row>
    <row r="45" spans="1:19" x14ac:dyDescent="0.25">
      <c r="A45" s="1">
        <v>42734</v>
      </c>
      <c r="B45" t="s">
        <v>15</v>
      </c>
      <c r="C45" s="9">
        <v>3.63</v>
      </c>
      <c r="D45" s="2">
        <f t="shared" si="4"/>
        <v>42686.19999999999</v>
      </c>
      <c r="E45" s="4">
        <f t="shared" si="10"/>
        <v>240000</v>
      </c>
      <c r="F45" s="4">
        <f t="shared" si="11"/>
        <v>526981.76</v>
      </c>
      <c r="G45" s="2">
        <f t="shared" si="0"/>
        <v>809667.96</v>
      </c>
      <c r="H45" s="2">
        <f t="shared" si="8"/>
        <v>452822.50943192799</v>
      </c>
      <c r="I45" s="6">
        <f t="shared" si="2"/>
        <v>0.55926939412537457</v>
      </c>
      <c r="J45" s="2">
        <f t="shared" si="9"/>
        <v>356845.45056807203</v>
      </c>
      <c r="K45" s="6">
        <f t="shared" si="3"/>
        <v>0.44073060587462548</v>
      </c>
      <c r="S45" s="8">
        <f t="shared" si="7"/>
        <v>0</v>
      </c>
    </row>
    <row r="46" spans="1:19" x14ac:dyDescent="0.25">
      <c r="A46" s="1">
        <v>42766</v>
      </c>
      <c r="B46" t="s">
        <v>15</v>
      </c>
      <c r="C46" s="9">
        <v>3.63</v>
      </c>
      <c r="D46" s="2">
        <f t="shared" si="4"/>
        <v>42689.829999999987</v>
      </c>
      <c r="E46" s="4">
        <f t="shared" si="10"/>
        <v>240000</v>
      </c>
      <c r="F46" s="4">
        <f t="shared" si="11"/>
        <v>526981.76</v>
      </c>
      <c r="G46" s="2">
        <f t="shared" si="0"/>
        <v>809671.59</v>
      </c>
      <c r="H46" s="2">
        <f t="shared" si="8"/>
        <v>452824.53957982868</v>
      </c>
      <c r="I46" s="6">
        <f t="shared" si="2"/>
        <v>0.55926939412537457</v>
      </c>
      <c r="J46" s="2">
        <f t="shared" si="9"/>
        <v>356847.05042017135</v>
      </c>
      <c r="K46" s="6">
        <f t="shared" si="3"/>
        <v>0.44073060587462548</v>
      </c>
      <c r="S46" s="8">
        <f t="shared" si="7"/>
        <v>0</v>
      </c>
    </row>
    <row r="47" spans="1:19" x14ac:dyDescent="0.25">
      <c r="A47" s="1">
        <v>42774</v>
      </c>
      <c r="B47" t="s">
        <v>14</v>
      </c>
      <c r="C47" s="9">
        <v>-960</v>
      </c>
      <c r="D47" s="2">
        <f t="shared" si="4"/>
        <v>41729.829999999987</v>
      </c>
      <c r="E47" s="4">
        <f t="shared" si="10"/>
        <v>240000</v>
      </c>
      <c r="F47" s="4">
        <f t="shared" si="11"/>
        <v>526981.76</v>
      </c>
      <c r="G47" s="2">
        <f t="shared" si="0"/>
        <v>808711.59</v>
      </c>
      <c r="H47" s="2">
        <f t="shared" si="8"/>
        <v>452287.64096146834</v>
      </c>
      <c r="I47" s="6">
        <f t="shared" si="2"/>
        <v>0.55926939412537457</v>
      </c>
      <c r="J47" s="2">
        <f t="shared" si="9"/>
        <v>356423.94903853169</v>
      </c>
      <c r="K47" s="6">
        <f t="shared" si="3"/>
        <v>0.44073060587462548</v>
      </c>
      <c r="S47" s="8">
        <f t="shared" si="7"/>
        <v>0</v>
      </c>
    </row>
    <row r="48" spans="1:19" x14ac:dyDescent="0.25">
      <c r="A48" s="1">
        <v>42794</v>
      </c>
      <c r="B48" t="s">
        <v>15</v>
      </c>
      <c r="C48" s="9">
        <v>3.22</v>
      </c>
      <c r="D48" s="2">
        <f t="shared" si="4"/>
        <v>41733.049999999988</v>
      </c>
      <c r="E48" s="4">
        <f t="shared" si="10"/>
        <v>240000</v>
      </c>
      <c r="F48" s="4">
        <f t="shared" si="11"/>
        <v>526981.76</v>
      </c>
      <c r="G48" s="2">
        <f t="shared" si="0"/>
        <v>808714.81</v>
      </c>
      <c r="H48" s="2">
        <f t="shared" si="8"/>
        <v>452289.44180891744</v>
      </c>
      <c r="I48" s="6">
        <f t="shared" si="2"/>
        <v>0.55926939412537457</v>
      </c>
      <c r="J48" s="2">
        <f t="shared" si="9"/>
        <v>356425.36819108267</v>
      </c>
      <c r="K48" s="6">
        <f t="shared" si="3"/>
        <v>0.44073060587462548</v>
      </c>
      <c r="S48" s="8">
        <f t="shared" si="7"/>
        <v>0</v>
      </c>
    </row>
    <row r="49" spans="1:19" x14ac:dyDescent="0.25">
      <c r="A49" s="1">
        <v>42825</v>
      </c>
      <c r="B49" t="s">
        <v>15</v>
      </c>
      <c r="C49" s="9">
        <v>3.54</v>
      </c>
      <c r="D49" s="2">
        <f t="shared" si="4"/>
        <v>41736.589999999989</v>
      </c>
      <c r="E49" s="4">
        <f t="shared" si="10"/>
        <v>240000</v>
      </c>
      <c r="F49" s="4">
        <f t="shared" si="11"/>
        <v>526981.76</v>
      </c>
      <c r="G49" s="2">
        <f t="shared" si="0"/>
        <v>808718.35</v>
      </c>
      <c r="H49" s="2">
        <f t="shared" si="8"/>
        <v>452291.42162257258</v>
      </c>
      <c r="I49" s="6">
        <f t="shared" si="2"/>
        <v>0.55926939412537457</v>
      </c>
      <c r="J49" s="2">
        <f t="shared" si="9"/>
        <v>356426.92837742739</v>
      </c>
      <c r="K49" s="6">
        <f t="shared" si="3"/>
        <v>0.44073060587462548</v>
      </c>
      <c r="S49" s="8">
        <f t="shared" si="7"/>
        <v>0</v>
      </c>
    </row>
    <row r="50" spans="1:19" x14ac:dyDescent="0.25">
      <c r="D50" s="2"/>
      <c r="S50" s="8">
        <f t="shared" si="7"/>
        <v>0</v>
      </c>
    </row>
    <row r="51" spans="1:19" x14ac:dyDescent="0.25">
      <c r="D51" s="2"/>
      <c r="S51" s="8">
        <f t="shared" si="7"/>
        <v>0</v>
      </c>
    </row>
    <row r="52" spans="1:19" x14ac:dyDescent="0.25">
      <c r="D52" s="2"/>
      <c r="S52" s="8">
        <f t="shared" si="7"/>
        <v>0</v>
      </c>
    </row>
    <row r="53" spans="1:19" x14ac:dyDescent="0.25">
      <c r="D53" s="2"/>
      <c r="S53" s="8">
        <f t="shared" si="7"/>
        <v>0</v>
      </c>
    </row>
    <row r="54" spans="1:19" x14ac:dyDescent="0.25">
      <c r="D54" s="2"/>
      <c r="S54" s="8">
        <f t="shared" si="7"/>
        <v>0</v>
      </c>
    </row>
    <row r="55" spans="1:19" x14ac:dyDescent="0.25">
      <c r="D55" s="2"/>
      <c r="S55" s="8">
        <f t="shared" si="7"/>
        <v>0</v>
      </c>
    </row>
    <row r="56" spans="1:19" x14ac:dyDescent="0.25">
      <c r="D56" s="2"/>
      <c r="S56" s="8">
        <f t="shared" si="7"/>
        <v>0</v>
      </c>
    </row>
    <row r="57" spans="1:19" x14ac:dyDescent="0.25">
      <c r="D57" s="2"/>
      <c r="S57" s="8">
        <f t="shared" si="7"/>
        <v>0</v>
      </c>
    </row>
    <row r="58" spans="1:19" x14ac:dyDescent="0.25">
      <c r="D58" s="2"/>
      <c r="S58" s="8">
        <f t="shared" si="7"/>
        <v>0</v>
      </c>
    </row>
    <row r="59" spans="1:19" x14ac:dyDescent="0.25">
      <c r="D59" s="2"/>
      <c r="S59" s="8">
        <f t="shared" si="7"/>
        <v>0</v>
      </c>
    </row>
    <row r="60" spans="1:19" x14ac:dyDescent="0.25">
      <c r="D60" s="2"/>
      <c r="S60" s="8">
        <f t="shared" si="7"/>
        <v>0</v>
      </c>
    </row>
    <row r="61" spans="1:19" x14ac:dyDescent="0.25">
      <c r="D61" s="2"/>
      <c r="S61" s="8">
        <f t="shared" si="7"/>
        <v>0</v>
      </c>
    </row>
    <row r="62" spans="1:19" x14ac:dyDescent="0.25">
      <c r="D62" s="2"/>
      <c r="S62" s="8">
        <f t="shared" si="7"/>
        <v>0</v>
      </c>
    </row>
    <row r="63" spans="1:19" x14ac:dyDescent="0.25">
      <c r="D63" s="2"/>
      <c r="S63" s="8">
        <f t="shared" si="7"/>
        <v>0</v>
      </c>
    </row>
    <row r="64" spans="1:19" x14ac:dyDescent="0.25">
      <c r="D64" s="2"/>
      <c r="S64" s="8">
        <f t="shared" si="7"/>
        <v>0</v>
      </c>
    </row>
    <row r="65" spans="4:19" x14ac:dyDescent="0.25">
      <c r="D65" s="2"/>
      <c r="S65" s="8">
        <f t="shared" si="7"/>
        <v>0</v>
      </c>
    </row>
    <row r="66" spans="4:19" x14ac:dyDescent="0.25">
      <c r="D66" s="2"/>
      <c r="S66" s="8">
        <f t="shared" si="7"/>
        <v>0</v>
      </c>
    </row>
    <row r="67" spans="4:19" x14ac:dyDescent="0.25">
      <c r="D67" s="2"/>
      <c r="S67" s="8">
        <f t="shared" si="7"/>
        <v>0</v>
      </c>
    </row>
    <row r="68" spans="4:19" x14ac:dyDescent="0.25">
      <c r="D68" s="2"/>
      <c r="S68" s="8">
        <f t="shared" ref="S68:S75" si="16">G68-(H68+J68)</f>
        <v>0</v>
      </c>
    </row>
    <row r="69" spans="4:19" x14ac:dyDescent="0.25">
      <c r="D69" s="2"/>
      <c r="S69" s="8">
        <f t="shared" si="16"/>
        <v>0</v>
      </c>
    </row>
    <row r="70" spans="4:19" x14ac:dyDescent="0.25">
      <c r="D70" s="2"/>
      <c r="S70" s="8">
        <f t="shared" si="16"/>
        <v>0</v>
      </c>
    </row>
    <row r="71" spans="4:19" x14ac:dyDescent="0.25">
      <c r="D71" s="2"/>
      <c r="S71" s="8">
        <f t="shared" si="16"/>
        <v>0</v>
      </c>
    </row>
    <row r="72" spans="4:19" x14ac:dyDescent="0.25">
      <c r="D72" s="2"/>
      <c r="S72" s="8">
        <f t="shared" si="16"/>
        <v>0</v>
      </c>
    </row>
    <row r="73" spans="4:19" x14ac:dyDescent="0.25">
      <c r="D73" s="2"/>
      <c r="S73" s="8">
        <f t="shared" si="16"/>
        <v>0</v>
      </c>
    </row>
    <row r="74" spans="4:19" x14ac:dyDescent="0.25">
      <c r="D74" s="2"/>
      <c r="S74" s="8">
        <f t="shared" si="16"/>
        <v>0</v>
      </c>
    </row>
    <row r="75" spans="4:19" x14ac:dyDescent="0.25">
      <c r="D75" s="2"/>
      <c r="S75" s="8">
        <f t="shared" si="16"/>
        <v>0</v>
      </c>
    </row>
  </sheetData>
  <sortState xmlns:xlrd2="http://schemas.microsoft.com/office/spreadsheetml/2017/richdata2" ref="A4:E36">
    <sortCondition ref="A4:A36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Keith &amp; Kathleen</vt:lpstr>
      <vt:lpstr>Keith (31-3-17)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Wolf Smith</cp:lastModifiedBy>
  <dcterms:created xsi:type="dcterms:W3CDTF">2016-09-13T08:38:51Z</dcterms:created>
  <dcterms:modified xsi:type="dcterms:W3CDTF">2024-01-05T10:53:40Z</dcterms:modified>
</cp:coreProperties>
</file>