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P\PLF Pension Fund\Takeover Out\"/>
    </mc:Choice>
  </mc:AlternateContent>
  <bookViews>
    <workbookView xWindow="120" yWindow="75" windowWidth="19020" windowHeight="12405" activeTab="1"/>
  </bookViews>
  <sheets>
    <sheet name="Valuation" sheetId="1" r:id="rId1"/>
    <sheet name="Scheme History" sheetId="3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R28" i="3" l="1"/>
  <c r="R27" i="3"/>
  <c r="R26" i="3"/>
  <c r="R25" i="3"/>
  <c r="R24" i="3"/>
  <c r="R23" i="3"/>
  <c r="R13" i="3"/>
  <c r="R12" i="3"/>
  <c r="R11" i="3"/>
  <c r="R10" i="3"/>
  <c r="R9" i="3"/>
  <c r="R30" i="3" l="1"/>
  <c r="J44" i="2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B39" i="2" s="1"/>
  <c r="B19" i="1"/>
  <c r="B21" i="1" s="1"/>
  <c r="D42" i="2" s="1"/>
  <c r="B45" i="2" l="1"/>
  <c r="H39" i="2"/>
  <c r="H45" i="2" s="1"/>
  <c r="J39" i="2"/>
  <c r="J45" i="2" s="1"/>
  <c r="G39" i="2"/>
  <c r="G45" i="2" s="1"/>
  <c r="D39" i="2"/>
  <c r="D45" i="2" s="1"/>
  <c r="E39" i="2"/>
  <c r="E45" i="2" s="1"/>
</calcChain>
</file>

<file path=xl/sharedStrings.xml><?xml version="1.0" encoding="utf-8"?>
<sst xmlns="http://schemas.openxmlformats.org/spreadsheetml/2006/main" count="147" uniqueCount="68">
  <si>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</si>
  <si>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</si>
  <si>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</si>
  <si>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</si>
  <si>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</si>
  <si>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</si>
  <si>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</si>
  <si>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</si>
  <si>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</si>
  <si>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</si>
  <si>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</si>
  <si>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</si>
  <si>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</si>
  <si>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</si>
  <si>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</si>
  <si>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</si>
  <si>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</si>
  <si>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</si>
  <si>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</si>
  <si>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</si>
  <si>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TV in/Monies in &amp; bank interest</t>
  </si>
  <si>
    <t>Notes</t>
  </si>
  <si>
    <t>Rent</t>
  </si>
  <si>
    <t>ABC A/P</t>
  </si>
  <si>
    <t>Car Park 1</t>
  </si>
  <si>
    <t>Car Park 2</t>
  </si>
  <si>
    <t>Grey Friars</t>
  </si>
  <si>
    <t>PP Fees</t>
  </si>
  <si>
    <t>Adviser Fees</t>
  </si>
  <si>
    <t>Property</t>
  </si>
  <si>
    <t>C.P 1</t>
  </si>
  <si>
    <t>C.P 2</t>
  </si>
  <si>
    <t>Greyfriars</t>
  </si>
  <si>
    <t>PF TV In</t>
  </si>
  <si>
    <t>Credit interest</t>
  </si>
  <si>
    <t>Rent/Interest Received</t>
  </si>
  <si>
    <t>PF Inspecie TV IN</t>
  </si>
  <si>
    <t>LF Inspecie TV IN</t>
  </si>
  <si>
    <t>Property Rent</t>
  </si>
  <si>
    <t>Carpark 2</t>
  </si>
  <si>
    <t>GreyFriars Corporate Bond</t>
  </si>
  <si>
    <t>Best Asset 2 x Car park Spaces</t>
  </si>
  <si>
    <t>Greyfriars A.M ABC A/P</t>
  </si>
  <si>
    <t>Grey friars Corporate Bond</t>
  </si>
  <si>
    <t>Scheme Value:</t>
  </si>
  <si>
    <t>Cash Account</t>
  </si>
  <si>
    <t>Grey Friars ABC A/P</t>
  </si>
  <si>
    <t>Best Asset - Car Park 1</t>
  </si>
  <si>
    <t>Best Asset - Carpark 2</t>
  </si>
  <si>
    <t>Total Scheme Value</t>
  </si>
  <si>
    <t>x2 payments of £2,083.33 = 34p extra</t>
  </si>
  <si>
    <t>3 x Rental + £5.01 extra</t>
  </si>
  <si>
    <t>GreyFriars Corp Bond maturity</t>
  </si>
  <si>
    <t>Change over to AIB</t>
  </si>
  <si>
    <t>PLF Pension Fund</t>
  </si>
  <si>
    <t>P &amp; L Franks</t>
  </si>
  <si>
    <t>Cash</t>
  </si>
  <si>
    <t>Carpark 1 &amp; 2</t>
  </si>
  <si>
    <t>ABC A/P (Greyfriars)</t>
  </si>
  <si>
    <t>Investment started Insolvency proceedings</t>
  </si>
  <si>
    <t>in Administration</t>
  </si>
  <si>
    <t>Matured June 2017</t>
  </si>
  <si>
    <t>In Administration</t>
  </si>
  <si>
    <t>Paul Franks</t>
  </si>
  <si>
    <t>Linda Franks</t>
  </si>
  <si>
    <t>Cash Transfer In</t>
  </si>
  <si>
    <t>Cash TVI - Dentons</t>
  </si>
  <si>
    <t>Inspecie TV (Property)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</si>
</sst>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[$-F800]dddd\,\ mmmm\ dd\,\ yyyy"/>
    <numFmt numFmtId="166" formatCode="0.000%"/>
    <numFmt numFmtId="167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7"/>
        <bgColor indexed="64"/>
      </patternFill>
    </fill>
    <fill>
      <patternFill patternType="solid">
        <fgColor rgb="FFFFDDDD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167" fontId="0" fillId="7" borderId="6" xfId="0" applyNumberFormat="1" applyFill="1" applyBorder="1"/>
    <xf numFmtId="44" fontId="5" fillId="7" borderId="7" xfId="0" applyNumberFormat="1" applyFont="1" applyFill="1" applyBorder="1"/>
    <xf numFmtId="8" fontId="5" fillId="7" borderId="7" xfId="0" applyNumberFormat="1" applyFont="1" applyFill="1" applyBorder="1"/>
    <xf numFmtId="44" fontId="3" fillId="7" borderId="7" xfId="0" applyNumberFormat="1" applyFont="1" applyFill="1" applyBorder="1"/>
    <xf numFmtId="44" fontId="0" fillId="0" borderId="0" xfId="0" applyNumberFormat="1"/>
    <xf numFmtId="167" fontId="0" fillId="8" borderId="4" xfId="0" applyNumberFormat="1" applyFill="1" applyBorder="1"/>
    <xf numFmtId="44" fontId="5" fillId="8" borderId="4" xfId="0" applyNumberFormat="1" applyFont="1" applyFill="1" applyBorder="1"/>
    <xf numFmtId="8" fontId="5" fillId="8" borderId="4" xfId="0" applyNumberFormat="1" applyFont="1" applyFill="1" applyBorder="1"/>
    <xf numFmtId="44" fontId="3" fillId="8" borderId="4" xfId="0" applyNumberFormat="1" applyFont="1" applyFill="1" applyBorder="1"/>
    <xf numFmtId="167" fontId="0" fillId="8" borderId="1" xfId="0" applyNumberFormat="1" applyFill="1" applyBorder="1"/>
    <xf numFmtId="44" fontId="5" fillId="8" borderId="1" xfId="0" applyNumberFormat="1" applyFont="1" applyFill="1" applyBorder="1"/>
    <xf numFmtId="8" fontId="5" fillId="8" borderId="1" xfId="0" applyNumberFormat="1" applyFont="1" applyFill="1" applyBorder="1"/>
    <xf numFmtId="44" fontId="3" fillId="8" borderId="1" xfId="0" applyNumberFormat="1" applyFont="1" applyFill="1" applyBorder="1"/>
    <xf numFmtId="0" fontId="0" fillId="0" borderId="22" xfId="0" applyBorder="1" applyAlignment="1">
      <alignment horizontal="center"/>
    </xf>
    <xf numFmtId="44" fontId="0" fillId="0" borderId="23" xfId="0" applyNumberFormat="1" applyBorder="1"/>
    <xf numFmtId="0" fontId="0" fillId="0" borderId="24" xfId="0" applyBorder="1" applyAlignment="1">
      <alignment horizontal="center"/>
    </xf>
    <xf numFmtId="44" fontId="0" fillId="0" borderId="25" xfId="0" applyNumberFormat="1" applyBorder="1"/>
    <xf numFmtId="0" fontId="0" fillId="0" borderId="26" xfId="0" applyBorder="1" applyAlignment="1">
      <alignment horizontal="center"/>
    </xf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0" fillId="0" borderId="12" xfId="0" applyNumberFormat="1" applyBorder="1"/>
    <xf numFmtId="167" fontId="0" fillId="0" borderId="1" xfId="0" applyNumberFormat="1" applyFill="1" applyBorder="1"/>
    <xf numFmtId="44" fontId="5" fillId="0" borderId="1" xfId="0" applyNumberFormat="1" applyFont="1" applyFill="1" applyBorder="1"/>
    <xf numFmtId="8" fontId="5" fillId="0" borderId="1" xfId="0" applyNumberFormat="1" applyFont="1" applyFill="1" applyBorder="1"/>
    <xf numFmtId="44" fontId="3" fillId="0" borderId="1" xfId="0" applyNumberFormat="1" applyFont="1" applyFill="1" applyBorder="1"/>
    <xf numFmtId="14" fontId="0" fillId="0" borderId="0" xfId="0" applyNumberFormat="1"/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workbookViewId="0">
      <selection activeCell="C14" sqref="B11:C14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5" ht="26.25" x14ac:dyDescent="0.4">
      <c r="A2" s="1" t="s">
        <v>0</v>
      </c>
    </row>
    <row r="4" spans="1:5" x14ac:dyDescent="0.25">
      <c r="A4" s="2" t="s">
        <v>1</v>
      </c>
      <c r="B4" s="2" t="s">
        <v>54</v>
      </c>
    </row>
    <row r="5" spans="1:5" x14ac:dyDescent="0.25">
      <c r="A5" s="2" t="s">
        <v>2</v>
      </c>
      <c r="B5" s="2" t="s">
        <v>55</v>
      </c>
    </row>
    <row r="6" spans="1:5" x14ac:dyDescent="0.25">
      <c r="A6" s="2" t="s">
        <v>3</v>
      </c>
      <c r="B6" s="46"/>
    </row>
    <row r="7" spans="1:5" x14ac:dyDescent="0.25">
      <c r="A7" s="2" t="s">
        <v>4</v>
      </c>
      <c r="B7" s="45">
        <v>43241</v>
      </c>
    </row>
    <row r="8" spans="1:5" x14ac:dyDescent="0.25">
      <c r="B8" s="44"/>
    </row>
    <row r="9" spans="1:5" ht="15.75" thickBot="1" x14ac:dyDescent="0.3"/>
    <row r="10" spans="1:5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5" x14ac:dyDescent="0.25">
      <c r="A11" s="45">
        <v>43241</v>
      </c>
      <c r="B11" s="10">
        <v>127666.37</v>
      </c>
      <c r="C11" s="5" t="s">
        <v>56</v>
      </c>
      <c r="D11" s="6"/>
    </row>
    <row r="12" spans="1:5" x14ac:dyDescent="0.25">
      <c r="A12" s="45">
        <v>43241</v>
      </c>
      <c r="B12" s="11">
        <v>265000</v>
      </c>
      <c r="C12" s="3" t="s">
        <v>29</v>
      </c>
      <c r="D12" s="4"/>
    </row>
    <row r="13" spans="1:5" x14ac:dyDescent="0.25">
      <c r="A13" s="45">
        <v>43241</v>
      </c>
      <c r="B13" s="11">
        <v>54000</v>
      </c>
      <c r="C13" s="3" t="s">
        <v>57</v>
      </c>
      <c r="D13" s="4"/>
    </row>
    <row r="14" spans="1:5" x14ac:dyDescent="0.25">
      <c r="A14" s="45">
        <v>43241</v>
      </c>
      <c r="B14" s="11">
        <v>0</v>
      </c>
      <c r="C14" s="3" t="s">
        <v>58</v>
      </c>
      <c r="D14" s="4"/>
      <c r="E14" t="s">
        <v>62</v>
      </c>
    </row>
    <row r="15" spans="1:5" x14ac:dyDescent="0.25">
      <c r="A15" s="16"/>
      <c r="B15" s="11"/>
      <c r="C15" s="3"/>
      <c r="D15" s="4"/>
    </row>
    <row r="16" spans="1:5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446666.37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446666.37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topLeftCell="A36" zoomScaleNormal="100" workbookViewId="0">
      <selection activeCell="Q46" sqref="Q46"/>
    </sheetView>
  </sheetViews>
  <sheetFormatPr defaultRowHeight="15" x14ac:dyDescent="0.25"/>
  <cols>
    <col min="1" max="1" width="16" style="68" customWidth="1"/>
    <col min="2" max="2" width="17.140625" style="69" customWidth="1"/>
    <col min="3" max="3" width="34.5703125" style="70" customWidth="1"/>
    <col min="4" max="4" width="12.140625" style="69" customWidth="1"/>
    <col min="5" max="5" width="13.7109375" style="69" customWidth="1"/>
    <col min="6" max="6" width="11.140625" style="69" customWidth="1"/>
    <col min="7" max="7" width="15.28515625" style="69" customWidth="1"/>
    <col min="8" max="8" width="13.85546875" style="69" customWidth="1"/>
    <col min="9" max="9" width="12.7109375" style="71" customWidth="1"/>
    <col min="10" max="10" width="13.85546875" style="71" bestFit="1" customWidth="1"/>
    <col min="11" max="11" width="13.85546875" style="71" customWidth="1"/>
    <col min="12" max="14" width="12.42578125" style="71" bestFit="1" customWidth="1"/>
    <col min="15" max="15" width="11.5703125" style="71" bestFit="1" customWidth="1"/>
    <col min="16" max="16" width="9.140625" style="51"/>
    <col min="17" max="17" width="33.5703125" style="12" bestFit="1" customWidth="1"/>
    <col min="18" max="18" width="24" style="51" customWidth="1"/>
  </cols>
  <sheetData>
    <row r="1" spans="1:18" ht="15.75" thickBot="1" x14ac:dyDescent="0.3">
      <c r="A1" s="47" t="s">
        <v>4</v>
      </c>
      <c r="B1" s="48" t="s">
        <v>20</v>
      </c>
      <c r="C1" s="49" t="s">
        <v>21</v>
      </c>
      <c r="D1" s="48" t="s">
        <v>22</v>
      </c>
      <c r="E1" s="48" t="s">
        <v>23</v>
      </c>
      <c r="F1" s="48" t="s">
        <v>24</v>
      </c>
      <c r="G1" s="48" t="s">
        <v>25</v>
      </c>
      <c r="H1" s="48" t="s">
        <v>26</v>
      </c>
      <c r="I1" s="50" t="s">
        <v>27</v>
      </c>
      <c r="J1" s="50" t="s">
        <v>28</v>
      </c>
      <c r="K1" s="50" t="s">
        <v>29</v>
      </c>
      <c r="L1" s="50" t="s">
        <v>23</v>
      </c>
      <c r="M1" s="50" t="s">
        <v>30</v>
      </c>
      <c r="N1" s="50" t="s">
        <v>31</v>
      </c>
      <c r="O1" s="50" t="s">
        <v>32</v>
      </c>
    </row>
    <row r="2" spans="1:18" x14ac:dyDescent="0.25">
      <c r="A2" s="52">
        <v>41969</v>
      </c>
      <c r="B2" s="53">
        <v>139620</v>
      </c>
      <c r="C2" s="54" t="s">
        <v>33</v>
      </c>
      <c r="D2" s="53"/>
      <c r="E2" s="53"/>
      <c r="F2" s="53"/>
      <c r="G2" s="53"/>
      <c r="H2" s="53"/>
      <c r="I2" s="55"/>
      <c r="J2" s="55"/>
      <c r="K2" s="55"/>
      <c r="L2" s="55"/>
      <c r="M2" s="55"/>
      <c r="N2" s="55"/>
      <c r="O2" s="55"/>
    </row>
    <row r="3" spans="1:18" x14ac:dyDescent="0.25">
      <c r="A3" s="56">
        <v>41971</v>
      </c>
      <c r="B3" s="57">
        <v>4.78</v>
      </c>
      <c r="C3" s="58" t="s">
        <v>34</v>
      </c>
      <c r="D3" s="57"/>
      <c r="E3" s="57"/>
      <c r="F3" s="57"/>
      <c r="G3" s="57"/>
      <c r="H3" s="57"/>
      <c r="I3" s="59"/>
      <c r="J3" s="59"/>
      <c r="K3" s="59"/>
      <c r="L3" s="59"/>
      <c r="M3" s="59"/>
      <c r="N3" s="59"/>
      <c r="O3" s="59"/>
    </row>
    <row r="4" spans="1:18" x14ac:dyDescent="0.25">
      <c r="A4" s="56">
        <v>41990</v>
      </c>
      <c r="B4" s="57"/>
      <c r="C4" s="58"/>
      <c r="D4" s="57"/>
      <c r="E4" s="57"/>
      <c r="F4" s="57"/>
      <c r="G4" s="57"/>
      <c r="H4" s="57"/>
      <c r="I4" s="59"/>
      <c r="J4" s="59">
        <v>-5000</v>
      </c>
      <c r="K4" s="59"/>
      <c r="L4" s="59"/>
      <c r="M4" s="59"/>
      <c r="N4" s="59"/>
      <c r="O4" s="59"/>
    </row>
    <row r="5" spans="1:18" x14ac:dyDescent="0.25">
      <c r="A5" s="56">
        <v>42004</v>
      </c>
      <c r="B5" s="57">
        <v>29.13</v>
      </c>
      <c r="C5" s="58" t="s">
        <v>34</v>
      </c>
      <c r="D5" s="57"/>
      <c r="E5" s="57"/>
      <c r="F5" s="57"/>
      <c r="G5" s="57"/>
      <c r="H5" s="57"/>
      <c r="I5" s="59"/>
      <c r="J5" s="59"/>
      <c r="K5" s="59"/>
      <c r="L5" s="59"/>
      <c r="M5" s="59"/>
      <c r="N5" s="59"/>
      <c r="O5" s="59"/>
    </row>
    <row r="6" spans="1:18" x14ac:dyDescent="0.25">
      <c r="A6" s="56">
        <v>42034</v>
      </c>
      <c r="B6" s="57">
        <v>28.59</v>
      </c>
      <c r="C6" s="58" t="s">
        <v>34</v>
      </c>
      <c r="D6" s="57"/>
      <c r="E6" s="57"/>
      <c r="F6" s="57"/>
      <c r="G6" s="57"/>
      <c r="H6" s="57"/>
      <c r="I6" s="59"/>
      <c r="J6" s="59"/>
      <c r="K6" s="59"/>
      <c r="L6" s="59"/>
      <c r="M6" s="59"/>
      <c r="N6" s="59"/>
      <c r="O6" s="59"/>
    </row>
    <row r="7" spans="1:18" x14ac:dyDescent="0.25">
      <c r="A7" s="56">
        <v>42062</v>
      </c>
      <c r="B7" s="57">
        <v>25.83</v>
      </c>
      <c r="C7" s="58" t="s">
        <v>34</v>
      </c>
      <c r="D7" s="57"/>
      <c r="E7" s="57"/>
      <c r="F7" s="57"/>
      <c r="G7" s="57"/>
      <c r="H7" s="57"/>
      <c r="I7" s="59"/>
      <c r="J7" s="59"/>
      <c r="K7" s="59"/>
      <c r="L7" s="59"/>
      <c r="M7" s="59"/>
      <c r="N7" s="59"/>
      <c r="O7" s="59"/>
      <c r="Q7" s="12" t="s">
        <v>35</v>
      </c>
    </row>
    <row r="8" spans="1:18" x14ac:dyDescent="0.25">
      <c r="A8" s="56">
        <v>42081</v>
      </c>
      <c r="B8" s="57">
        <v>24196.92</v>
      </c>
      <c r="C8" s="58" t="s">
        <v>36</v>
      </c>
      <c r="D8" s="57"/>
      <c r="E8" s="57"/>
      <c r="F8" s="57"/>
      <c r="G8" s="57"/>
      <c r="H8" s="57"/>
      <c r="I8" s="59"/>
      <c r="J8" s="59"/>
      <c r="K8" s="59">
        <v>212000</v>
      </c>
      <c r="L8" s="59"/>
      <c r="M8" s="59"/>
      <c r="N8" s="59"/>
      <c r="O8" s="59"/>
    </row>
    <row r="9" spans="1:18" x14ac:dyDescent="0.25">
      <c r="A9" s="56">
        <v>42081</v>
      </c>
      <c r="B9" s="57">
        <v>44115.66</v>
      </c>
      <c r="C9" s="58" t="s">
        <v>37</v>
      </c>
      <c r="D9" s="57"/>
      <c r="E9" s="57"/>
      <c r="F9" s="57"/>
      <c r="G9" s="57"/>
      <c r="H9" s="57"/>
      <c r="I9" s="59"/>
      <c r="J9" s="59"/>
      <c r="K9" s="59">
        <v>53000</v>
      </c>
      <c r="L9" s="59"/>
      <c r="M9" s="59"/>
      <c r="N9" s="59"/>
      <c r="O9" s="59"/>
      <c r="Q9" s="60" t="s">
        <v>38</v>
      </c>
      <c r="R9" s="61">
        <f>SUM(D:D)</f>
        <v>14583.65</v>
      </c>
    </row>
    <row r="10" spans="1:18" x14ac:dyDescent="0.25">
      <c r="A10" s="56">
        <v>42094</v>
      </c>
      <c r="B10" s="57">
        <v>35.159999999999997</v>
      </c>
      <c r="C10" s="58" t="s">
        <v>34</v>
      </c>
      <c r="D10" s="57"/>
      <c r="E10" s="57"/>
      <c r="F10" s="57"/>
      <c r="G10" s="57"/>
      <c r="H10" s="57"/>
      <c r="I10" s="59"/>
      <c r="J10" s="59"/>
      <c r="K10" s="59"/>
      <c r="L10" s="59"/>
      <c r="M10" s="59"/>
      <c r="N10" s="59"/>
      <c r="O10" s="59"/>
      <c r="Q10" s="60" t="s">
        <v>23</v>
      </c>
      <c r="R10" s="61">
        <f>SUM(E:E)</f>
        <v>19581.989999999998</v>
      </c>
    </row>
    <row r="11" spans="1:18" x14ac:dyDescent="0.25">
      <c r="A11" s="56">
        <v>42124</v>
      </c>
      <c r="B11" s="57">
        <v>41.72</v>
      </c>
      <c r="C11" s="58" t="s">
        <v>34</v>
      </c>
      <c r="D11" s="57"/>
      <c r="E11" s="57"/>
      <c r="F11" s="57"/>
      <c r="G11" s="57"/>
      <c r="H11" s="57"/>
      <c r="I11" s="59"/>
      <c r="J11" s="59"/>
      <c r="K11" s="59"/>
      <c r="L11" s="59"/>
      <c r="M11" s="59"/>
      <c r="N11" s="59"/>
      <c r="O11" s="59"/>
      <c r="Q11" s="60" t="s">
        <v>24</v>
      </c>
      <c r="R11" s="61">
        <f>SUM(F:F)</f>
        <v>1738.8</v>
      </c>
    </row>
    <row r="12" spans="1:18" x14ac:dyDescent="0.25">
      <c r="A12" s="56">
        <v>42139</v>
      </c>
      <c r="B12" s="57"/>
      <c r="C12" s="58"/>
      <c r="D12" s="57">
        <v>2083.33</v>
      </c>
      <c r="E12" s="57"/>
      <c r="F12" s="57"/>
      <c r="G12" s="57"/>
      <c r="H12" s="57"/>
      <c r="I12" s="59"/>
      <c r="J12" s="59"/>
      <c r="K12" s="59"/>
      <c r="L12" s="59"/>
      <c r="M12" s="59"/>
      <c r="N12" s="59"/>
      <c r="O12" s="59"/>
      <c r="Q12" s="60" t="s">
        <v>39</v>
      </c>
      <c r="R12" s="61">
        <f>SUM(G:G)</f>
        <v>1738.8</v>
      </c>
    </row>
    <row r="13" spans="1:18" ht="15.75" thickBot="1" x14ac:dyDescent="0.3">
      <c r="A13" s="56">
        <v>42153</v>
      </c>
      <c r="B13" s="57">
        <v>43.37</v>
      </c>
      <c r="C13" s="58" t="s">
        <v>34</v>
      </c>
      <c r="D13" s="57"/>
      <c r="E13" s="57"/>
      <c r="F13" s="57"/>
      <c r="G13" s="57"/>
      <c r="H13" s="57"/>
      <c r="I13" s="59"/>
      <c r="J13" s="59"/>
      <c r="K13" s="59"/>
      <c r="L13" s="59"/>
      <c r="M13" s="59"/>
      <c r="N13" s="59"/>
      <c r="O13" s="59"/>
      <c r="Q13" s="62" t="s">
        <v>40</v>
      </c>
      <c r="R13" s="63">
        <f xml:space="preserve"> SUM(H:H)</f>
        <v>4679.58</v>
      </c>
    </row>
    <row r="14" spans="1:18" x14ac:dyDescent="0.25">
      <c r="A14" s="56">
        <v>43281</v>
      </c>
      <c r="B14" s="57">
        <v>42.17</v>
      </c>
      <c r="C14" s="58" t="s">
        <v>34</v>
      </c>
      <c r="D14" s="57"/>
      <c r="E14" s="57"/>
      <c r="F14" s="57"/>
      <c r="G14" s="57"/>
      <c r="H14" s="57"/>
      <c r="I14" s="59"/>
      <c r="J14" s="59"/>
      <c r="K14" s="59"/>
      <c r="L14" s="59"/>
      <c r="M14" s="59"/>
      <c r="N14" s="59"/>
      <c r="O14" s="59"/>
    </row>
    <row r="15" spans="1:18" x14ac:dyDescent="0.25">
      <c r="A15" s="56">
        <v>42201</v>
      </c>
      <c r="B15" s="57"/>
      <c r="C15" s="58"/>
      <c r="D15" s="57">
        <v>2083.33</v>
      </c>
      <c r="E15" s="57"/>
      <c r="F15" s="57"/>
      <c r="G15" s="57"/>
      <c r="H15" s="57"/>
      <c r="I15" s="59"/>
      <c r="J15" s="59"/>
      <c r="K15" s="59"/>
      <c r="L15" s="59"/>
      <c r="M15" s="59"/>
      <c r="N15" s="59"/>
      <c r="O15" s="59"/>
    </row>
    <row r="16" spans="1:18" x14ac:dyDescent="0.25">
      <c r="A16" s="56">
        <v>42208</v>
      </c>
      <c r="B16" s="59">
        <v>-54000</v>
      </c>
      <c r="C16" s="58" t="s">
        <v>41</v>
      </c>
      <c r="D16" s="57"/>
      <c r="E16" s="57"/>
      <c r="F16" s="57"/>
      <c r="G16" s="57"/>
      <c r="H16" s="57"/>
      <c r="I16" s="59"/>
      <c r="J16" s="59"/>
      <c r="K16" s="59"/>
      <c r="L16" s="59"/>
      <c r="M16" s="59">
        <v>27000</v>
      </c>
      <c r="N16" s="59">
        <v>27000</v>
      </c>
      <c r="O16" s="59"/>
    </row>
    <row r="17" spans="1:19" x14ac:dyDescent="0.25">
      <c r="A17" s="56">
        <v>42208</v>
      </c>
      <c r="B17" s="59">
        <v>-60000</v>
      </c>
      <c r="C17" s="58" t="s">
        <v>42</v>
      </c>
      <c r="D17" s="57"/>
      <c r="E17" s="57"/>
      <c r="F17" s="57"/>
      <c r="G17" s="57"/>
      <c r="H17" s="57"/>
      <c r="I17" s="59"/>
      <c r="J17" s="59"/>
      <c r="K17" s="59"/>
      <c r="L17" s="59">
        <v>60000</v>
      </c>
      <c r="M17" s="59"/>
      <c r="N17" s="59"/>
      <c r="O17" s="59"/>
    </row>
    <row r="18" spans="1:19" x14ac:dyDescent="0.25">
      <c r="A18" s="56">
        <v>42208</v>
      </c>
      <c r="B18" s="59">
        <v>-30000</v>
      </c>
      <c r="C18" s="58" t="s">
        <v>43</v>
      </c>
      <c r="D18" s="57"/>
      <c r="E18" s="57"/>
      <c r="F18" s="57"/>
      <c r="G18" s="57"/>
      <c r="H18" s="57"/>
      <c r="I18" s="59"/>
      <c r="J18" s="59"/>
      <c r="K18" s="59"/>
      <c r="L18" s="59"/>
      <c r="M18" s="59"/>
      <c r="N18" s="59"/>
      <c r="O18" s="59">
        <v>30000</v>
      </c>
    </row>
    <row r="19" spans="1:19" x14ac:dyDescent="0.25">
      <c r="A19" s="56">
        <v>42216</v>
      </c>
      <c r="B19" s="57">
        <v>34.94</v>
      </c>
      <c r="C19" s="58" t="s">
        <v>34</v>
      </c>
      <c r="D19" s="57"/>
      <c r="E19" s="57"/>
      <c r="F19" s="57"/>
      <c r="G19" s="57"/>
      <c r="H19" s="57"/>
      <c r="I19" s="59"/>
      <c r="J19" s="59"/>
      <c r="K19" s="59"/>
      <c r="L19" s="59"/>
      <c r="M19" s="59"/>
      <c r="N19" s="59"/>
      <c r="O19" s="59"/>
    </row>
    <row r="20" spans="1:19" x14ac:dyDescent="0.25">
      <c r="A20" s="56">
        <v>42244</v>
      </c>
      <c r="B20" s="57">
        <v>13.46</v>
      </c>
      <c r="C20" s="58" t="s">
        <v>34</v>
      </c>
      <c r="D20" s="57"/>
      <c r="E20" s="57"/>
      <c r="F20" s="57"/>
      <c r="G20" s="57"/>
      <c r="H20" s="57"/>
      <c r="I20" s="59"/>
      <c r="J20" s="59"/>
      <c r="K20" s="59"/>
      <c r="L20" s="59"/>
      <c r="M20" s="59"/>
      <c r="N20" s="59"/>
      <c r="O20" s="59"/>
    </row>
    <row r="21" spans="1:19" x14ac:dyDescent="0.25">
      <c r="A21" s="56">
        <v>42258</v>
      </c>
      <c r="B21" s="57"/>
      <c r="C21" s="58"/>
      <c r="D21" s="57"/>
      <c r="E21" s="57"/>
      <c r="F21" s="57"/>
      <c r="G21" s="57"/>
      <c r="H21" s="57"/>
      <c r="I21" s="59">
        <v>-1440</v>
      </c>
      <c r="J21" s="59"/>
      <c r="K21" s="59"/>
      <c r="L21" s="59"/>
      <c r="M21" s="59"/>
      <c r="N21" s="59"/>
      <c r="O21" s="59"/>
      <c r="Q21" s="12" t="s">
        <v>44</v>
      </c>
    </row>
    <row r="22" spans="1:19" ht="15.75" thickBot="1" x14ac:dyDescent="0.3">
      <c r="A22" s="56">
        <v>42258</v>
      </c>
      <c r="B22" s="57"/>
      <c r="C22" s="58"/>
      <c r="D22" s="57">
        <v>2083.33</v>
      </c>
      <c r="E22" s="57"/>
      <c r="F22" s="57"/>
      <c r="G22" s="57"/>
      <c r="H22" s="57"/>
      <c r="I22" s="59"/>
      <c r="J22" s="59"/>
      <c r="K22" s="59"/>
      <c r="L22" s="59"/>
      <c r="M22" s="59"/>
      <c r="N22" s="59"/>
      <c r="O22" s="59"/>
    </row>
    <row r="23" spans="1:19" x14ac:dyDescent="0.25">
      <c r="A23" s="56">
        <v>42277</v>
      </c>
      <c r="B23" s="57">
        <v>13.09</v>
      </c>
      <c r="C23" s="58" t="s">
        <v>34</v>
      </c>
      <c r="D23" s="57"/>
      <c r="E23" s="57"/>
      <c r="F23" s="57"/>
      <c r="G23" s="57"/>
      <c r="H23" s="57"/>
      <c r="I23" s="59"/>
      <c r="J23" s="59"/>
      <c r="K23" s="59"/>
      <c r="L23" s="59"/>
      <c r="M23" s="59"/>
      <c r="N23" s="59"/>
      <c r="O23" s="59"/>
      <c r="Q23" s="64" t="s">
        <v>45</v>
      </c>
      <c r="R23" s="65" t="e">
        <f>SUM(B:B,D:D,E:E,F:F,G:G,H:H,I:I,J:J,#REF!,#REF!)</f>
        <v>#REF!</v>
      </c>
    </row>
    <row r="24" spans="1:19" x14ac:dyDescent="0.25">
      <c r="A24" s="56">
        <v>42307</v>
      </c>
      <c r="B24" s="57"/>
      <c r="C24" s="58"/>
      <c r="D24" s="57">
        <v>2083.33</v>
      </c>
      <c r="E24" s="57"/>
      <c r="F24" s="57"/>
      <c r="G24" s="57"/>
      <c r="H24" s="57"/>
      <c r="I24" s="59"/>
      <c r="J24" s="59"/>
      <c r="K24" s="59"/>
      <c r="L24" s="59"/>
      <c r="M24" s="59"/>
      <c r="N24" s="59"/>
      <c r="O24" s="59"/>
      <c r="Q24" s="60" t="s">
        <v>29</v>
      </c>
      <c r="R24" s="61">
        <f>SUM(K:K)</f>
        <v>265000</v>
      </c>
    </row>
    <row r="25" spans="1:19" x14ac:dyDescent="0.25">
      <c r="A25" s="56">
        <v>42307</v>
      </c>
      <c r="B25" s="57">
        <v>13.63</v>
      </c>
      <c r="C25" s="58" t="s">
        <v>34</v>
      </c>
      <c r="D25" s="57"/>
      <c r="E25" s="57"/>
      <c r="F25" s="57"/>
      <c r="G25" s="57"/>
      <c r="H25" s="57"/>
      <c r="I25" s="59"/>
      <c r="J25" s="59"/>
      <c r="K25" s="59"/>
      <c r="L25" s="59"/>
      <c r="M25" s="59"/>
      <c r="N25" s="59"/>
      <c r="O25" s="59"/>
      <c r="Q25" s="60" t="s">
        <v>46</v>
      </c>
      <c r="R25" s="61">
        <f>SUM(L:L)</f>
        <v>0</v>
      </c>
      <c r="S25" t="s">
        <v>60</v>
      </c>
    </row>
    <row r="26" spans="1:19" x14ac:dyDescent="0.25">
      <c r="A26" s="56">
        <v>42317</v>
      </c>
      <c r="B26" s="57"/>
      <c r="C26" s="58"/>
      <c r="D26" s="57">
        <v>2083.33</v>
      </c>
      <c r="E26" s="57"/>
      <c r="F26" s="57"/>
      <c r="G26" s="57"/>
      <c r="H26" s="57"/>
      <c r="I26" s="59"/>
      <c r="J26" s="59"/>
      <c r="K26" s="59"/>
      <c r="L26" s="59"/>
      <c r="M26" s="59"/>
      <c r="N26" s="59"/>
      <c r="O26" s="59"/>
      <c r="Q26" s="60" t="s">
        <v>47</v>
      </c>
      <c r="R26" s="61">
        <f>SUM(M:M)</f>
        <v>27000</v>
      </c>
    </row>
    <row r="27" spans="1:19" x14ac:dyDescent="0.25">
      <c r="A27" s="56">
        <v>42338</v>
      </c>
      <c r="B27" s="57">
        <v>13.9</v>
      </c>
      <c r="C27" s="58" t="s">
        <v>34</v>
      </c>
      <c r="D27" s="57"/>
      <c r="E27" s="57"/>
      <c r="F27" s="57"/>
      <c r="G27" s="57"/>
      <c r="H27" s="57"/>
      <c r="I27" s="59"/>
      <c r="J27" s="59"/>
      <c r="K27" s="59"/>
      <c r="L27" s="59"/>
      <c r="M27" s="59"/>
      <c r="N27" s="59"/>
      <c r="O27" s="59"/>
      <c r="Q27" s="60" t="s">
        <v>48</v>
      </c>
      <c r="R27" s="61">
        <f>SUM(N:N)</f>
        <v>27000</v>
      </c>
    </row>
    <row r="28" spans="1:19" ht="15.75" thickBot="1" x14ac:dyDescent="0.3">
      <c r="A28" s="56">
        <v>42369</v>
      </c>
      <c r="B28" s="57">
        <v>14.49</v>
      </c>
      <c r="C28" s="58" t="s">
        <v>34</v>
      </c>
      <c r="D28" s="57"/>
      <c r="E28" s="57"/>
      <c r="F28" s="57"/>
      <c r="G28" s="57"/>
      <c r="H28" s="57"/>
      <c r="I28" s="59"/>
      <c r="J28" s="59"/>
      <c r="K28" s="59"/>
      <c r="L28" s="59"/>
      <c r="M28" s="59"/>
      <c r="N28" s="59"/>
      <c r="O28" s="59"/>
      <c r="Q28" s="62" t="s">
        <v>40</v>
      </c>
      <c r="R28" s="63">
        <f>SUM(O:O)</f>
        <v>0</v>
      </c>
      <c r="S28" t="s">
        <v>61</v>
      </c>
    </row>
    <row r="29" spans="1:19" ht="15.75" thickBot="1" x14ac:dyDescent="0.3">
      <c r="A29" s="56">
        <v>42397</v>
      </c>
      <c r="B29" s="57"/>
      <c r="C29" s="58"/>
      <c r="D29" s="57"/>
      <c r="E29" s="57"/>
      <c r="F29" s="57">
        <v>869.4</v>
      </c>
      <c r="G29" s="57"/>
      <c r="H29" s="57"/>
      <c r="I29" s="59"/>
      <c r="J29" s="59"/>
      <c r="K29" s="59"/>
      <c r="L29" s="59"/>
      <c r="M29" s="59"/>
      <c r="N29" s="59"/>
      <c r="O29" s="59"/>
    </row>
    <row r="30" spans="1:19" ht="15.75" thickBot="1" x14ac:dyDescent="0.3">
      <c r="A30" s="56">
        <v>42397</v>
      </c>
      <c r="B30" s="57"/>
      <c r="C30" s="58"/>
      <c r="D30" s="57"/>
      <c r="E30" s="57"/>
      <c r="F30" s="57"/>
      <c r="G30" s="57">
        <v>869.4</v>
      </c>
      <c r="H30" s="57"/>
      <c r="I30" s="59"/>
      <c r="J30" s="59"/>
      <c r="K30" s="59"/>
      <c r="L30" s="59"/>
      <c r="M30" s="59"/>
      <c r="N30" s="59"/>
      <c r="O30" s="59"/>
      <c r="Q30" s="66" t="s">
        <v>49</v>
      </c>
      <c r="R30" s="67" t="e">
        <f>SUM(R23:R28)</f>
        <v>#REF!</v>
      </c>
    </row>
    <row r="31" spans="1:19" x14ac:dyDescent="0.25">
      <c r="A31" s="56">
        <v>42398</v>
      </c>
      <c r="B31" s="57">
        <v>14.54</v>
      </c>
      <c r="C31" s="58" t="s">
        <v>34</v>
      </c>
      <c r="D31" s="57"/>
      <c r="E31" s="57"/>
      <c r="F31" s="57"/>
      <c r="G31" s="57"/>
      <c r="H31" s="57"/>
      <c r="I31" s="59"/>
      <c r="J31" s="59"/>
      <c r="K31" s="59"/>
      <c r="L31" s="59"/>
      <c r="M31" s="59"/>
      <c r="N31" s="59"/>
      <c r="O31" s="59"/>
    </row>
    <row r="32" spans="1:19" x14ac:dyDescent="0.25">
      <c r="A32" s="56">
        <v>42416</v>
      </c>
      <c r="B32" s="57"/>
      <c r="C32" s="58"/>
      <c r="D32" s="57"/>
      <c r="E32" s="57">
        <v>2496</v>
      </c>
      <c r="F32" s="57"/>
      <c r="G32" s="57"/>
      <c r="H32" s="57"/>
      <c r="I32" s="59"/>
      <c r="J32" s="59"/>
      <c r="K32" s="59"/>
      <c r="L32" s="59"/>
      <c r="M32" s="59"/>
      <c r="N32" s="59"/>
      <c r="O32" s="59"/>
    </row>
    <row r="33" spans="1:15" x14ac:dyDescent="0.25">
      <c r="A33" s="56">
        <v>42429</v>
      </c>
      <c r="B33" s="57">
        <v>14.14</v>
      </c>
      <c r="C33" s="58" t="s">
        <v>34</v>
      </c>
      <c r="D33" s="57"/>
      <c r="E33" s="57"/>
      <c r="F33" s="57"/>
      <c r="G33" s="57"/>
      <c r="H33" s="57"/>
      <c r="I33" s="59"/>
      <c r="J33" s="59"/>
      <c r="K33" s="59"/>
      <c r="L33" s="59"/>
      <c r="M33" s="59"/>
      <c r="N33" s="59"/>
      <c r="O33" s="59"/>
    </row>
    <row r="34" spans="1:15" x14ac:dyDescent="0.25">
      <c r="A34" s="56">
        <v>42452</v>
      </c>
      <c r="B34" s="57"/>
      <c r="C34" s="58" t="s">
        <v>50</v>
      </c>
      <c r="D34" s="57">
        <v>4167</v>
      </c>
      <c r="E34" s="57"/>
      <c r="F34" s="57"/>
      <c r="G34" s="57"/>
      <c r="H34" s="57"/>
      <c r="I34" s="59"/>
      <c r="J34" s="59"/>
      <c r="K34" s="59"/>
      <c r="L34" s="59"/>
      <c r="M34" s="59"/>
      <c r="N34" s="59"/>
      <c r="O34" s="59"/>
    </row>
    <row r="35" spans="1:15" x14ac:dyDescent="0.25">
      <c r="A35" s="56">
        <v>42460</v>
      </c>
      <c r="B35" s="57">
        <v>15.66</v>
      </c>
      <c r="C35" s="58" t="s">
        <v>34</v>
      </c>
      <c r="D35" s="57"/>
      <c r="E35" s="57"/>
      <c r="F35" s="57"/>
      <c r="G35" s="57"/>
      <c r="H35" s="57"/>
      <c r="I35" s="59"/>
      <c r="J35" s="59"/>
      <c r="K35" s="59"/>
      <c r="L35" s="59"/>
      <c r="M35" s="59"/>
      <c r="N35" s="59"/>
      <c r="O35" s="59"/>
    </row>
    <row r="36" spans="1:15" x14ac:dyDescent="0.25">
      <c r="A36" s="56">
        <v>42489</v>
      </c>
      <c r="B36" s="57">
        <v>15.76</v>
      </c>
      <c r="C36" s="58" t="s">
        <v>34</v>
      </c>
      <c r="D36" s="57"/>
      <c r="E36" s="57"/>
      <c r="F36" s="57"/>
      <c r="G36" s="57"/>
      <c r="H36" s="57"/>
      <c r="I36" s="59"/>
      <c r="J36" s="59"/>
      <c r="K36" s="59"/>
      <c r="L36" s="59"/>
      <c r="M36" s="59"/>
      <c r="N36" s="59"/>
      <c r="O36" s="59"/>
    </row>
    <row r="37" spans="1:15" x14ac:dyDescent="0.25">
      <c r="A37" s="56">
        <v>42503</v>
      </c>
      <c r="B37" s="57"/>
      <c r="C37" s="58"/>
      <c r="D37" s="57"/>
      <c r="E37" s="57">
        <v>1248</v>
      </c>
      <c r="F37" s="57"/>
      <c r="G37" s="57"/>
      <c r="H37" s="57"/>
      <c r="I37" s="59"/>
      <c r="J37" s="59"/>
      <c r="K37" s="59"/>
      <c r="L37" s="59"/>
      <c r="M37" s="59"/>
      <c r="N37" s="59"/>
      <c r="O37" s="59"/>
    </row>
    <row r="38" spans="1:15" x14ac:dyDescent="0.25">
      <c r="A38" s="56">
        <v>42521</v>
      </c>
      <c r="B38" s="57">
        <v>16.46</v>
      </c>
      <c r="C38" s="58" t="s">
        <v>34</v>
      </c>
      <c r="D38" s="57"/>
      <c r="E38" s="57"/>
      <c r="F38" s="57"/>
      <c r="G38" s="57"/>
      <c r="H38" s="57"/>
      <c r="I38" s="59"/>
      <c r="J38" s="59"/>
      <c r="K38" s="59"/>
      <c r="L38" s="59"/>
      <c r="M38" s="59"/>
      <c r="N38" s="59"/>
      <c r="O38" s="59"/>
    </row>
    <row r="39" spans="1:15" x14ac:dyDescent="0.25">
      <c r="A39" s="56">
        <v>42551</v>
      </c>
      <c r="B39" s="57">
        <v>16.03</v>
      </c>
      <c r="C39" s="58" t="s">
        <v>34</v>
      </c>
      <c r="D39" s="57"/>
      <c r="E39" s="57"/>
      <c r="F39" s="57"/>
      <c r="G39" s="57"/>
      <c r="H39" s="57"/>
      <c r="I39" s="59"/>
      <c r="J39" s="59"/>
      <c r="K39" s="59"/>
      <c r="L39" s="59"/>
      <c r="M39" s="59"/>
      <c r="N39" s="59"/>
      <c r="O39" s="59"/>
    </row>
    <row r="40" spans="1:15" x14ac:dyDescent="0.25">
      <c r="A40" s="56">
        <v>42576</v>
      </c>
      <c r="B40" s="57"/>
      <c r="C40" s="58"/>
      <c r="D40" s="57"/>
      <c r="E40" s="57"/>
      <c r="F40" s="57">
        <v>869.4</v>
      </c>
      <c r="G40" s="57"/>
      <c r="H40" s="57"/>
      <c r="I40" s="59"/>
      <c r="J40" s="59"/>
      <c r="K40" s="59"/>
      <c r="L40" s="59"/>
      <c r="M40" s="59"/>
      <c r="N40" s="59"/>
      <c r="O40" s="59"/>
    </row>
    <row r="41" spans="1:15" x14ac:dyDescent="0.25">
      <c r="A41" s="56">
        <v>42576</v>
      </c>
      <c r="B41" s="57"/>
      <c r="C41" s="58"/>
      <c r="D41" s="57"/>
      <c r="E41" s="57"/>
      <c r="F41" s="57"/>
      <c r="G41" s="57">
        <v>869.4</v>
      </c>
      <c r="H41" s="57"/>
      <c r="I41" s="59"/>
      <c r="J41" s="59"/>
      <c r="K41" s="59"/>
      <c r="L41" s="59"/>
      <c r="M41" s="59"/>
      <c r="N41" s="59"/>
      <c r="O41" s="59"/>
    </row>
    <row r="42" spans="1:15" x14ac:dyDescent="0.25">
      <c r="A42" s="56">
        <v>42580</v>
      </c>
      <c r="B42" s="57">
        <v>16.64</v>
      </c>
      <c r="C42" s="58" t="s">
        <v>34</v>
      </c>
      <c r="D42" s="57"/>
      <c r="E42" s="57"/>
      <c r="F42" s="57"/>
      <c r="G42" s="57"/>
      <c r="H42" s="57"/>
      <c r="I42" s="59"/>
      <c r="J42" s="59"/>
      <c r="K42" s="59"/>
      <c r="L42" s="59"/>
      <c r="M42" s="59"/>
      <c r="N42" s="59"/>
      <c r="O42" s="59"/>
    </row>
    <row r="43" spans="1:15" x14ac:dyDescent="0.25">
      <c r="A43" s="56">
        <v>42594</v>
      </c>
      <c r="B43" s="57"/>
      <c r="C43" s="58"/>
      <c r="D43" s="57"/>
      <c r="E43" s="57"/>
      <c r="F43" s="57"/>
      <c r="G43" s="57"/>
      <c r="H43" s="57"/>
      <c r="I43" s="59">
        <v>-1440</v>
      </c>
      <c r="J43" s="59"/>
      <c r="K43" s="59"/>
      <c r="L43" s="59"/>
      <c r="M43" s="59"/>
      <c r="N43" s="59"/>
      <c r="O43" s="59"/>
    </row>
    <row r="44" spans="1:15" x14ac:dyDescent="0.25">
      <c r="A44" s="56">
        <v>42597</v>
      </c>
      <c r="B44" s="57"/>
      <c r="C44" s="58"/>
      <c r="D44" s="57"/>
      <c r="E44" s="57">
        <v>1248</v>
      </c>
      <c r="F44" s="57"/>
      <c r="G44" s="57"/>
      <c r="H44" s="57"/>
      <c r="I44" s="59"/>
      <c r="J44" s="59"/>
      <c r="K44" s="59"/>
      <c r="L44" s="59"/>
      <c r="M44" s="59"/>
      <c r="N44" s="59"/>
      <c r="O44" s="59"/>
    </row>
    <row r="45" spans="1:15" x14ac:dyDescent="0.25">
      <c r="A45" s="56">
        <v>42613</v>
      </c>
      <c r="B45" s="57">
        <v>10.14</v>
      </c>
      <c r="C45" s="58" t="s">
        <v>34</v>
      </c>
      <c r="D45" s="57"/>
      <c r="E45" s="57"/>
      <c r="F45" s="57"/>
      <c r="G45" s="57"/>
      <c r="H45" s="57"/>
      <c r="I45" s="59"/>
      <c r="J45" s="59"/>
      <c r="K45" s="59"/>
      <c r="L45" s="59"/>
      <c r="M45" s="59"/>
      <c r="N45" s="59"/>
      <c r="O45" s="59"/>
    </row>
    <row r="46" spans="1:15" x14ac:dyDescent="0.25">
      <c r="A46" s="56">
        <v>42643</v>
      </c>
      <c r="B46" s="57">
        <v>9.81</v>
      </c>
      <c r="C46" s="58" t="s">
        <v>34</v>
      </c>
      <c r="D46" s="57"/>
      <c r="E46" s="57"/>
      <c r="F46" s="57"/>
      <c r="G46" s="57"/>
      <c r="H46" s="57"/>
      <c r="I46" s="59"/>
      <c r="J46" s="59"/>
      <c r="K46" s="59"/>
      <c r="L46" s="59"/>
      <c r="M46" s="59"/>
      <c r="N46" s="59"/>
      <c r="O46" s="59"/>
    </row>
    <row r="47" spans="1:15" x14ac:dyDescent="0.25">
      <c r="A47" s="56">
        <v>42674</v>
      </c>
      <c r="B47" s="57">
        <v>8.06</v>
      </c>
      <c r="C47" s="58" t="s">
        <v>34</v>
      </c>
      <c r="D47" s="57"/>
      <c r="E47" s="57"/>
      <c r="F47" s="57"/>
      <c r="G47" s="57"/>
      <c r="H47" s="57"/>
      <c r="I47" s="59"/>
      <c r="J47" s="59"/>
      <c r="K47" s="59"/>
      <c r="L47" s="59"/>
      <c r="M47" s="59"/>
      <c r="N47" s="59"/>
      <c r="O47" s="59"/>
    </row>
    <row r="48" spans="1:15" x14ac:dyDescent="0.25">
      <c r="A48" s="56">
        <v>42682</v>
      </c>
      <c r="B48" s="57"/>
      <c r="C48" s="58" t="s">
        <v>51</v>
      </c>
      <c r="D48" s="57"/>
      <c r="E48" s="57">
        <v>6255</v>
      </c>
      <c r="F48" s="57"/>
      <c r="G48" s="57"/>
      <c r="H48" s="57"/>
      <c r="I48" s="59"/>
      <c r="J48" s="59"/>
      <c r="K48" s="59"/>
      <c r="L48" s="59"/>
      <c r="M48" s="59"/>
      <c r="N48" s="59"/>
      <c r="O48" s="59"/>
    </row>
    <row r="49" spans="1:15" x14ac:dyDescent="0.25">
      <c r="A49" s="56">
        <v>42704</v>
      </c>
      <c r="B49" s="57">
        <v>6.94</v>
      </c>
      <c r="C49" s="58" t="s">
        <v>34</v>
      </c>
      <c r="D49" s="57"/>
      <c r="E49" s="57"/>
      <c r="F49" s="57"/>
      <c r="G49" s="57"/>
      <c r="H49" s="57"/>
      <c r="I49" s="59"/>
      <c r="J49" s="59"/>
      <c r="K49" s="59"/>
      <c r="L49" s="59"/>
      <c r="M49" s="59"/>
      <c r="N49" s="59"/>
      <c r="O49" s="59"/>
    </row>
    <row r="50" spans="1:15" x14ac:dyDescent="0.25">
      <c r="A50" s="56">
        <v>42734</v>
      </c>
      <c r="B50" s="57">
        <v>7.29</v>
      </c>
      <c r="C50" s="58" t="s">
        <v>34</v>
      </c>
      <c r="D50" s="57"/>
      <c r="E50" s="57"/>
      <c r="F50" s="57"/>
      <c r="G50" s="57"/>
      <c r="H50" s="57"/>
      <c r="I50" s="59"/>
      <c r="J50" s="59"/>
      <c r="K50" s="59"/>
      <c r="L50" s="59"/>
      <c r="M50" s="59"/>
      <c r="N50" s="59"/>
      <c r="O50" s="59"/>
    </row>
    <row r="51" spans="1:15" x14ac:dyDescent="0.25">
      <c r="A51" s="56">
        <v>42755</v>
      </c>
      <c r="B51" s="57"/>
      <c r="C51" s="58" t="s">
        <v>59</v>
      </c>
      <c r="D51" s="57"/>
      <c r="E51" s="57"/>
      <c r="F51" s="57"/>
      <c r="G51" s="57"/>
      <c r="H51" s="57"/>
      <c r="I51" s="59"/>
      <c r="J51" s="59"/>
      <c r="K51" s="59"/>
      <c r="L51" s="59">
        <v>-60000</v>
      </c>
      <c r="M51" s="59"/>
      <c r="N51" s="59"/>
      <c r="O51" s="59"/>
    </row>
    <row r="52" spans="1:15" x14ac:dyDescent="0.25">
      <c r="A52" s="56">
        <v>42761</v>
      </c>
      <c r="B52" s="57"/>
      <c r="C52" s="58"/>
      <c r="D52" s="57"/>
      <c r="E52" s="57">
        <v>2085</v>
      </c>
      <c r="F52" s="57"/>
      <c r="G52" s="57"/>
      <c r="H52" s="57"/>
      <c r="I52" s="59"/>
      <c r="J52" s="59"/>
      <c r="K52" s="59"/>
      <c r="L52" s="59"/>
      <c r="M52" s="59"/>
      <c r="N52" s="59"/>
      <c r="O52" s="59"/>
    </row>
    <row r="53" spans="1:15" x14ac:dyDescent="0.25">
      <c r="A53" s="56">
        <v>42766</v>
      </c>
      <c r="B53" s="57">
        <v>7.33</v>
      </c>
      <c r="C53" s="58" t="s">
        <v>34</v>
      </c>
      <c r="D53" s="57"/>
      <c r="E53" s="57"/>
      <c r="F53" s="57"/>
      <c r="G53" s="57"/>
      <c r="H53" s="57"/>
      <c r="I53" s="59"/>
      <c r="J53" s="59"/>
      <c r="K53" s="59"/>
      <c r="L53" s="59"/>
      <c r="M53" s="59"/>
      <c r="N53" s="59"/>
      <c r="O53" s="59"/>
    </row>
    <row r="54" spans="1:15" x14ac:dyDescent="0.25">
      <c r="A54" s="56">
        <v>42794</v>
      </c>
      <c r="B54" s="57">
        <v>6.75</v>
      </c>
      <c r="C54" s="58" t="s">
        <v>34</v>
      </c>
      <c r="D54" s="57"/>
      <c r="E54" s="57"/>
      <c r="F54" s="57"/>
      <c r="G54" s="57"/>
      <c r="H54" s="57"/>
      <c r="I54" s="59"/>
      <c r="J54" s="59"/>
      <c r="K54" s="59"/>
      <c r="L54" s="59"/>
      <c r="M54" s="59"/>
      <c r="N54" s="59"/>
      <c r="O54" s="59"/>
    </row>
    <row r="55" spans="1:15" x14ac:dyDescent="0.25">
      <c r="A55" s="56">
        <v>42800</v>
      </c>
      <c r="B55" s="57"/>
      <c r="C55" s="58"/>
      <c r="D55" s="57"/>
      <c r="E55" s="57">
        <v>2083.33</v>
      </c>
      <c r="F55" s="57"/>
      <c r="G55" s="57"/>
      <c r="H55" s="57"/>
      <c r="I55" s="59"/>
      <c r="J55" s="59"/>
      <c r="K55" s="59"/>
      <c r="L55" s="59"/>
      <c r="M55" s="59"/>
      <c r="N55" s="59"/>
      <c r="O55" s="59"/>
    </row>
    <row r="56" spans="1:15" x14ac:dyDescent="0.25">
      <c r="A56" s="56">
        <v>42825</v>
      </c>
      <c r="B56" s="57">
        <v>7.62</v>
      </c>
      <c r="C56" s="58" t="s">
        <v>34</v>
      </c>
      <c r="D56" s="57"/>
      <c r="E56" s="57"/>
      <c r="F56" s="57"/>
      <c r="G56" s="57"/>
      <c r="H56" s="57"/>
      <c r="I56" s="59"/>
      <c r="J56" s="59"/>
      <c r="K56" s="59"/>
      <c r="L56" s="59"/>
      <c r="M56" s="59"/>
      <c r="N56" s="59"/>
      <c r="O56" s="59"/>
    </row>
    <row r="57" spans="1:15" x14ac:dyDescent="0.25">
      <c r="A57" s="56">
        <v>42828</v>
      </c>
      <c r="B57" s="57"/>
      <c r="C57" s="58"/>
      <c r="D57" s="57"/>
      <c r="E57" s="57">
        <v>2083.33</v>
      </c>
      <c r="F57" s="57"/>
      <c r="G57" s="57"/>
      <c r="H57" s="57"/>
      <c r="I57" s="59"/>
      <c r="J57" s="59"/>
      <c r="K57" s="59"/>
      <c r="L57" s="59"/>
      <c r="M57" s="59"/>
      <c r="N57" s="59"/>
      <c r="O57" s="59"/>
    </row>
    <row r="58" spans="1:15" x14ac:dyDescent="0.25">
      <c r="A58" s="56">
        <v>42853</v>
      </c>
      <c r="B58" s="57">
        <v>7.56</v>
      </c>
      <c r="C58" s="58" t="s">
        <v>34</v>
      </c>
      <c r="D58" s="57"/>
      <c r="E58" s="57"/>
      <c r="F58" s="57"/>
      <c r="G58" s="57"/>
      <c r="H58" s="57"/>
      <c r="I58" s="59"/>
      <c r="J58" s="59"/>
      <c r="K58" s="59"/>
      <c r="L58" s="59"/>
      <c r="M58" s="59"/>
      <c r="N58" s="59"/>
      <c r="O58" s="59"/>
    </row>
    <row r="59" spans="1:15" x14ac:dyDescent="0.25">
      <c r="A59" s="56">
        <v>42886</v>
      </c>
      <c r="B59" s="57">
        <v>7.83</v>
      </c>
      <c r="C59" s="58" t="s">
        <v>34</v>
      </c>
      <c r="D59" s="57"/>
      <c r="E59" s="57"/>
      <c r="F59" s="57"/>
      <c r="G59" s="57"/>
      <c r="H59" s="57"/>
      <c r="I59" s="59"/>
      <c r="J59" s="59"/>
      <c r="K59" s="59"/>
      <c r="L59" s="59"/>
      <c r="M59" s="59"/>
      <c r="N59" s="59"/>
      <c r="O59" s="59"/>
    </row>
    <row r="60" spans="1:15" x14ac:dyDescent="0.25">
      <c r="A60" s="56">
        <v>42888</v>
      </c>
      <c r="B60" s="57">
        <v>30000</v>
      </c>
      <c r="C60" s="58" t="s">
        <v>52</v>
      </c>
      <c r="D60" s="57"/>
      <c r="E60" s="57"/>
      <c r="F60" s="57"/>
      <c r="G60" s="57"/>
      <c r="H60" s="57"/>
      <c r="I60" s="59"/>
      <c r="J60" s="59"/>
      <c r="K60" s="59"/>
      <c r="L60" s="59"/>
      <c r="M60" s="59"/>
      <c r="N60" s="59"/>
      <c r="O60" s="59">
        <v>-30000</v>
      </c>
    </row>
    <row r="61" spans="1:15" x14ac:dyDescent="0.25">
      <c r="A61" s="56">
        <v>42888</v>
      </c>
      <c r="B61" s="57"/>
      <c r="C61" s="58"/>
      <c r="D61" s="57"/>
      <c r="E61" s="57"/>
      <c r="F61" s="57"/>
      <c r="G61" s="57"/>
      <c r="H61" s="57">
        <v>4679.58</v>
      </c>
      <c r="I61" s="59"/>
      <c r="J61" s="59"/>
      <c r="K61" s="59"/>
      <c r="L61" s="59"/>
      <c r="M61" s="59"/>
      <c r="N61" s="59"/>
      <c r="O61" s="59"/>
    </row>
    <row r="62" spans="1:15" x14ac:dyDescent="0.25">
      <c r="A62" s="56">
        <v>42915</v>
      </c>
      <c r="B62" s="57"/>
      <c r="C62" s="58"/>
      <c r="D62" s="57"/>
      <c r="E62" s="57">
        <v>2083.33</v>
      </c>
      <c r="F62" s="57"/>
      <c r="G62" s="57"/>
      <c r="H62" s="57"/>
      <c r="I62" s="59"/>
      <c r="J62" s="59"/>
      <c r="K62" s="59"/>
      <c r="L62" s="59"/>
      <c r="M62" s="59"/>
      <c r="N62" s="59"/>
      <c r="O62" s="59"/>
    </row>
    <row r="63" spans="1:15" x14ac:dyDescent="0.25">
      <c r="A63" s="56">
        <v>42916</v>
      </c>
      <c r="B63" s="57">
        <v>10.34</v>
      </c>
      <c r="C63" s="58" t="s">
        <v>34</v>
      </c>
      <c r="D63" s="57"/>
      <c r="E63" s="57"/>
      <c r="F63" s="57"/>
      <c r="G63" s="57"/>
      <c r="H63" s="57"/>
      <c r="I63" s="59"/>
      <c r="J63" s="59"/>
      <c r="K63" s="59"/>
      <c r="L63" s="59"/>
      <c r="M63" s="59"/>
      <c r="N63" s="59"/>
      <c r="O63" s="59"/>
    </row>
    <row r="64" spans="1:15" x14ac:dyDescent="0.25">
      <c r="A64" s="56">
        <v>42947</v>
      </c>
      <c r="B64" s="57">
        <v>10.95</v>
      </c>
      <c r="C64" s="58" t="s">
        <v>34</v>
      </c>
      <c r="D64" s="57"/>
      <c r="E64" s="57"/>
      <c r="F64" s="57"/>
      <c r="G64" s="57"/>
      <c r="H64" s="57"/>
      <c r="I64" s="59"/>
      <c r="J64" s="59"/>
      <c r="K64" s="59"/>
      <c r="L64" s="59"/>
      <c r="M64" s="59"/>
      <c r="N64" s="59"/>
      <c r="O64" s="59"/>
    </row>
    <row r="65" spans="1:15" x14ac:dyDescent="0.25">
      <c r="A65" s="56">
        <v>42949</v>
      </c>
      <c r="B65" s="57"/>
      <c r="C65" s="58"/>
      <c r="D65" s="57"/>
      <c r="E65" s="57"/>
      <c r="F65" s="57"/>
      <c r="G65" s="57"/>
      <c r="H65" s="57"/>
      <c r="I65" s="59">
        <v>-1320</v>
      </c>
      <c r="J65" s="59"/>
      <c r="K65" s="59"/>
      <c r="L65" s="59"/>
      <c r="M65" s="59"/>
      <c r="N65" s="59"/>
      <c r="O65" s="59"/>
    </row>
    <row r="66" spans="1:15" x14ac:dyDescent="0.25">
      <c r="A66" s="56">
        <v>42978</v>
      </c>
      <c r="B66" s="57">
        <v>10.84</v>
      </c>
      <c r="C66" s="58" t="s">
        <v>34</v>
      </c>
      <c r="D66" s="57"/>
      <c r="E66" s="57"/>
      <c r="F66" s="57"/>
      <c r="G66" s="57"/>
      <c r="H66" s="57"/>
      <c r="I66" s="59"/>
      <c r="J66" s="59"/>
      <c r="K66" s="59"/>
      <c r="L66" s="59"/>
      <c r="M66" s="59"/>
      <c r="N66" s="59"/>
      <c r="O66" s="59"/>
    </row>
    <row r="67" spans="1:15" x14ac:dyDescent="0.25">
      <c r="A67" s="56">
        <v>43007</v>
      </c>
      <c r="B67" s="57">
        <v>10.49</v>
      </c>
      <c r="C67" s="58" t="s">
        <v>34</v>
      </c>
      <c r="D67" s="57"/>
      <c r="E67" s="57"/>
      <c r="F67" s="57"/>
      <c r="G67" s="57"/>
      <c r="H67" s="57"/>
      <c r="I67" s="59"/>
      <c r="J67" s="59"/>
      <c r="K67" s="59"/>
      <c r="L67" s="59"/>
      <c r="M67" s="59"/>
      <c r="N67" s="59"/>
      <c r="O67" s="59"/>
    </row>
    <row r="68" spans="1:15" x14ac:dyDescent="0.25">
      <c r="A68" s="56">
        <v>43039</v>
      </c>
      <c r="B68" s="57">
        <v>10.84</v>
      </c>
      <c r="C68" s="58" t="s">
        <v>34</v>
      </c>
      <c r="D68" s="57"/>
      <c r="E68" s="57"/>
      <c r="F68" s="57"/>
      <c r="G68" s="57"/>
      <c r="H68" s="57"/>
      <c r="I68" s="59"/>
      <c r="J68" s="59"/>
      <c r="K68" s="59"/>
      <c r="L68" s="59"/>
      <c r="M68" s="59"/>
      <c r="N68" s="59"/>
      <c r="O68" s="59"/>
    </row>
    <row r="69" spans="1:15" x14ac:dyDescent="0.25">
      <c r="A69" s="56">
        <v>43069</v>
      </c>
      <c r="B69" s="57">
        <v>10.49</v>
      </c>
      <c r="C69" s="58" t="s">
        <v>34</v>
      </c>
      <c r="D69" s="57"/>
      <c r="E69" s="57"/>
      <c r="F69" s="57"/>
      <c r="G69" s="57"/>
      <c r="H69" s="57"/>
      <c r="I69" s="59"/>
      <c r="J69" s="59"/>
      <c r="K69" s="59"/>
      <c r="L69" s="59"/>
      <c r="M69" s="59"/>
      <c r="N69" s="59"/>
      <c r="O69" s="59"/>
    </row>
    <row r="70" spans="1:15" x14ac:dyDescent="0.25">
      <c r="A70" s="56">
        <v>43082</v>
      </c>
      <c r="B70" s="57">
        <v>4.2</v>
      </c>
      <c r="C70" s="58" t="s">
        <v>34</v>
      </c>
      <c r="D70" s="57"/>
      <c r="E70" s="57"/>
      <c r="F70" s="57"/>
      <c r="G70" s="57"/>
      <c r="H70" s="57"/>
      <c r="I70" s="59"/>
      <c r="J70" s="59"/>
      <c r="K70" s="59"/>
      <c r="L70" s="59"/>
      <c r="M70" s="59"/>
      <c r="N70" s="59"/>
      <c r="O70" s="59"/>
    </row>
    <row r="71" spans="1:15" x14ac:dyDescent="0.25">
      <c r="A71" s="56"/>
      <c r="B71" s="57"/>
      <c r="C71" s="58"/>
      <c r="D71" s="57"/>
      <c r="E71" s="57"/>
      <c r="F71" s="57"/>
      <c r="G71" s="57"/>
      <c r="H71" s="57"/>
      <c r="I71" s="59"/>
      <c r="J71" s="59"/>
      <c r="K71" s="59"/>
      <c r="L71" s="59"/>
      <c r="M71" s="59"/>
      <c r="N71" s="59"/>
      <c r="O71" s="59"/>
    </row>
    <row r="72" spans="1:15" x14ac:dyDescent="0.25">
      <c r="A72" s="56">
        <v>43111</v>
      </c>
      <c r="B72" s="57">
        <v>0</v>
      </c>
      <c r="C72" s="58" t="s">
        <v>53</v>
      </c>
      <c r="D72" s="57"/>
      <c r="E72" s="57"/>
      <c r="F72" s="57"/>
      <c r="G72" s="57"/>
      <c r="H72" s="57"/>
      <c r="I72" s="59"/>
      <c r="J72" s="59"/>
      <c r="K72" s="59"/>
      <c r="L72" s="59"/>
      <c r="M72" s="59"/>
      <c r="N72" s="59"/>
      <c r="O72" s="59"/>
    </row>
    <row r="73" spans="1:15" x14ac:dyDescent="0.25">
      <c r="A73" s="56"/>
      <c r="B73" s="57"/>
      <c r="C73" s="58"/>
      <c r="D73" s="57"/>
      <c r="E73" s="57"/>
      <c r="F73" s="57"/>
      <c r="G73" s="57"/>
      <c r="H73" s="57"/>
      <c r="I73" s="59"/>
      <c r="J73" s="59"/>
      <c r="K73" s="59"/>
      <c r="L73" s="59"/>
      <c r="M73" s="59"/>
      <c r="N73" s="59"/>
      <c r="O73" s="59"/>
    </row>
    <row r="74" spans="1:15" x14ac:dyDescent="0.25">
      <c r="A74" s="56"/>
      <c r="B74" s="57"/>
      <c r="C74" s="58"/>
      <c r="D74" s="57"/>
      <c r="E74" s="57"/>
      <c r="F74" s="57"/>
      <c r="G74" s="57"/>
      <c r="H74" s="57"/>
      <c r="I74" s="59"/>
      <c r="J74" s="59"/>
      <c r="K74" s="59"/>
      <c r="L74" s="59"/>
      <c r="M74" s="59"/>
      <c r="N74" s="59"/>
      <c r="O74" s="59"/>
    </row>
    <row r="75" spans="1:15" x14ac:dyDescent="0.25">
      <c r="A75" s="56"/>
      <c r="B75" s="57"/>
      <c r="C75" s="58"/>
      <c r="D75" s="57"/>
      <c r="E75" s="57"/>
      <c r="F75" s="57"/>
      <c r="G75" s="57"/>
      <c r="H75" s="57"/>
      <c r="I75" s="59"/>
      <c r="J75" s="59"/>
      <c r="K75" s="59"/>
      <c r="L75" s="59"/>
      <c r="M75" s="59"/>
      <c r="N75" s="59"/>
      <c r="O75" s="59"/>
    </row>
    <row r="76" spans="1:15" x14ac:dyDescent="0.25">
      <c r="A76" s="56"/>
      <c r="B76" s="57"/>
      <c r="C76" s="58"/>
      <c r="D76" s="57"/>
      <c r="E76" s="57"/>
      <c r="F76" s="57"/>
      <c r="G76" s="57"/>
      <c r="H76" s="57"/>
      <c r="I76" s="59"/>
      <c r="J76" s="59"/>
      <c r="K76" s="59"/>
      <c r="L76" s="59"/>
      <c r="M76" s="59"/>
      <c r="N76" s="59"/>
      <c r="O76" s="59"/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opLeftCell="A10" zoomScale="70" zoomScaleNormal="70" workbookViewId="0">
      <selection activeCell="B52" sqref="B52"/>
    </sheetView>
  </sheetViews>
  <sheetFormatPr defaultRowHeight="15" x14ac:dyDescent="0.25"/>
  <cols>
    <col min="1" max="1" width="27.5703125" bestFit="1" customWidth="1"/>
    <col min="2" max="2" width="14.5703125" customWidth="1"/>
    <col min="3" max="3" width="17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75">
        <v>43241</v>
      </c>
      <c r="C1" s="76"/>
    </row>
    <row r="2" spans="1:18" x14ac:dyDescent="0.25">
      <c r="L2" s="40"/>
    </row>
    <row r="3" spans="1:18" ht="20.25" customHeight="1" x14ac:dyDescent="0.25">
      <c r="A3" s="30" t="s">
        <v>10</v>
      </c>
      <c r="B3" s="73" t="s">
        <v>63</v>
      </c>
      <c r="C3" s="74"/>
      <c r="D3" s="30" t="s">
        <v>10</v>
      </c>
      <c r="E3" s="73" t="s">
        <v>64</v>
      </c>
      <c r="F3" s="74"/>
      <c r="G3" s="30" t="s">
        <v>10</v>
      </c>
      <c r="H3" s="73" t="s">
        <v>15</v>
      </c>
      <c r="I3" s="74"/>
      <c r="J3" s="30" t="s">
        <v>10</v>
      </c>
      <c r="K3" s="73" t="s">
        <v>15</v>
      </c>
      <c r="L3" s="74"/>
      <c r="M3" s="30" t="s">
        <v>10</v>
      </c>
      <c r="N3" s="73" t="s">
        <v>15</v>
      </c>
      <c r="O3" s="74"/>
      <c r="P3" s="30" t="s">
        <v>10</v>
      </c>
      <c r="Q3" s="73" t="s">
        <v>15</v>
      </c>
      <c r="R3" s="74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A6" s="72" t="s">
        <v>65</v>
      </c>
      <c r="B6" s="42">
        <v>41969</v>
      </c>
      <c r="C6" s="39">
        <v>139620</v>
      </c>
      <c r="D6" s="72" t="s">
        <v>66</v>
      </c>
      <c r="E6" s="42">
        <v>42081</v>
      </c>
      <c r="F6" s="39">
        <v>44115.66</v>
      </c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A7" t="s">
        <v>66</v>
      </c>
      <c r="B7" s="42">
        <v>42081</v>
      </c>
      <c r="C7" s="39">
        <v>24196.92</v>
      </c>
      <c r="D7" t="s">
        <v>67</v>
      </c>
      <c r="E7" s="42">
        <v>42081</v>
      </c>
      <c r="F7" s="39">
        <v>53000</v>
      </c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A8" t="s">
        <v>67</v>
      </c>
      <c r="B8" s="42">
        <v>42081</v>
      </c>
      <c r="C8" s="39">
        <v>212000</v>
      </c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375816.92</v>
      </c>
      <c r="E31" s="30" t="s">
        <v>13</v>
      </c>
      <c r="F31" s="33">
        <f>SUM(F6:F29)</f>
        <v>97115.66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79" t="s">
        <v>16</v>
      </c>
      <c r="C35" s="79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77" t="str">
        <f>B3</f>
        <v>Paul Franks</v>
      </c>
      <c r="C38" s="77"/>
      <c r="D38" s="37" t="str">
        <f>E3</f>
        <v>Linda Franks</v>
      </c>
      <c r="E38" s="77" t="str">
        <f>H3</f>
        <v>N/A</v>
      </c>
      <c r="F38" s="77"/>
      <c r="G38" s="37" t="str">
        <f>K3</f>
        <v>N/A</v>
      </c>
      <c r="H38" s="77" t="str">
        <f>N3</f>
        <v>N/A</v>
      </c>
      <c r="I38" s="77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80">
        <f>C31/(C31+F31+I31+L31+O31+R31)</f>
        <v>0.79465221025796107</v>
      </c>
      <c r="C39" s="80"/>
      <c r="D39" s="36">
        <f>F31/(C31+F31+I31+L31+O31+R31)</f>
        <v>0.20534778974203893</v>
      </c>
      <c r="E39" s="80">
        <f>I31/(C31+F31+I31+L31+O31+R31)</f>
        <v>0</v>
      </c>
      <c r="F39" s="80"/>
      <c r="G39" s="36">
        <f>L31/(C31+F31+I31+L31+O31+R31)</f>
        <v>0</v>
      </c>
      <c r="H39" s="80">
        <f>O31/(C31+F31+I31+L31+O31+R31)</f>
        <v>0</v>
      </c>
      <c r="I39" s="80"/>
      <c r="J39" s="36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79" t="s">
        <v>17</v>
      </c>
      <c r="C42" s="79"/>
      <c r="D42" s="41">
        <f>SUM(Valuation!B21)</f>
        <v>446666.37</v>
      </c>
    </row>
    <row r="43" spans="1:11" ht="23.25" customHeight="1" x14ac:dyDescent="0.25"/>
    <row r="44" spans="1:11" ht="23.25" customHeight="1" x14ac:dyDescent="0.25">
      <c r="A44" s="30" t="s">
        <v>10</v>
      </c>
      <c r="B44" s="77" t="str">
        <f>B3</f>
        <v>Paul Franks</v>
      </c>
      <c r="C44" s="77"/>
      <c r="D44" s="37" t="str">
        <f>E3</f>
        <v>Linda Franks</v>
      </c>
      <c r="E44" s="77" t="str">
        <f>H3</f>
        <v>N/A</v>
      </c>
      <c r="F44" s="77"/>
      <c r="G44" s="37" t="str">
        <f>K3</f>
        <v>N/A</v>
      </c>
      <c r="H44" s="77" t="str">
        <f>N3</f>
        <v>N/A</v>
      </c>
      <c r="I44" s="77"/>
      <c r="J44" s="37" t="str">
        <f>Q3</f>
        <v>N/A</v>
      </c>
    </row>
    <row r="45" spans="1:11" ht="23.25" customHeight="1" x14ac:dyDescent="0.25">
      <c r="A45" s="30" t="s">
        <v>18</v>
      </c>
      <c r="B45" s="78">
        <f>B39*D42</f>
        <v>354944.41816840024</v>
      </c>
      <c r="C45" s="78"/>
      <c r="D45" s="43">
        <f>D42*D39</f>
        <v>91721.95183159977</v>
      </c>
      <c r="E45" s="78">
        <f>E39*D42</f>
        <v>0</v>
      </c>
      <c r="F45" s="78"/>
      <c r="G45" s="43">
        <f>G39*D42</f>
        <v>0</v>
      </c>
      <c r="H45" s="78">
        <f>H39*D42</f>
        <v>0</v>
      </c>
      <c r="I45" s="78"/>
      <c r="J45" s="43">
        <f>J39*D42</f>
        <v>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Scheme History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2018-05-21T14:22:44Z</cp:lastPrinted>
  <dcterms:created xsi:type="dcterms:W3CDTF">2014-05-02T11:43:11Z</dcterms:created>
  <dcterms:modified xsi:type="dcterms:W3CDTF">2018-05-22T10:46:28Z</dcterms:modified>
</cp:coreProperties>
</file>