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840" windowHeight="8445"/>
  </bookViews>
  <sheets>
    <sheet name="Sheet1" sheetId="1" r:id="rId1"/>
    <sheet name="Sheet2" sheetId="2" r:id="rId2"/>
    <sheet name="BALANCE SHEET" sheetId="3" r:id="rId3"/>
    <sheet name="Sheet3" sheetId="4" r:id="rId4"/>
  </sheets>
  <calcPr calcId="124519"/>
</workbook>
</file>

<file path=xl/calcChain.xml><?xml version="1.0" encoding="utf-8"?>
<calcChain xmlns="http://schemas.openxmlformats.org/spreadsheetml/2006/main">
  <c r="B41" i="4"/>
  <c r="B49" s="1"/>
  <c r="B47"/>
  <c r="B45"/>
  <c r="B43"/>
  <c r="B42"/>
  <c r="B40"/>
  <c r="H36"/>
  <c r="C36"/>
  <c r="C35"/>
  <c r="C34"/>
  <c r="C33"/>
  <c r="H27"/>
  <c r="G26"/>
  <c r="D26"/>
  <c r="H26" s="1"/>
  <c r="H28" s="1"/>
  <c r="E26"/>
  <c r="F26"/>
  <c r="C26"/>
  <c r="B9"/>
  <c r="D7" i="2"/>
  <c r="D40" i="1"/>
  <c r="B40"/>
  <c r="D20" i="3"/>
  <c r="G11" i="1"/>
  <c r="D4" i="3"/>
  <c r="D6"/>
  <c r="D2"/>
  <c r="D15" i="2"/>
  <c r="D16" s="1"/>
  <c r="D10" i="3" s="1"/>
  <c r="D9" i="2"/>
  <c r="C26" i="1"/>
  <c r="D38"/>
  <c r="D37"/>
  <c r="D36"/>
  <c r="B37"/>
  <c r="B38"/>
  <c r="B36"/>
  <c r="F4"/>
  <c r="F5"/>
  <c r="F6"/>
  <c r="F7"/>
  <c r="F8"/>
  <c r="F9"/>
  <c r="F3"/>
  <c r="F11" s="1"/>
  <c r="D4"/>
  <c r="D5"/>
  <c r="D6"/>
  <c r="D7"/>
  <c r="D8"/>
  <c r="D9"/>
  <c r="D3"/>
  <c r="D11" s="1"/>
  <c r="D12" i="3" l="1"/>
  <c r="D19" s="1"/>
  <c r="D22" s="1"/>
</calcChain>
</file>

<file path=xl/sharedStrings.xml><?xml version="1.0" encoding="utf-8"?>
<sst xmlns="http://schemas.openxmlformats.org/spreadsheetml/2006/main" count="112" uniqueCount="82">
  <si>
    <t>600 Group plc</t>
  </si>
  <si>
    <t>Amount of shares</t>
  </si>
  <si>
    <t>Avanti Capital plc</t>
  </si>
  <si>
    <t>Dana Petroleum</t>
  </si>
  <si>
    <t>Danka Business Systems plc</t>
  </si>
  <si>
    <t>Name of company</t>
  </si>
  <si>
    <t>Northgate Information Solutions plc</t>
  </si>
  <si>
    <t>UK Coal plc</t>
  </si>
  <si>
    <t>Value per share at 06-04-2007</t>
  </si>
  <si>
    <t>Vernalis</t>
  </si>
  <si>
    <t>Value per share at 05-04-2006</t>
  </si>
  <si>
    <t>Total</t>
  </si>
  <si>
    <t>Value per share at 5-4-06</t>
  </si>
  <si>
    <t>Value per share at 5-4-07</t>
  </si>
  <si>
    <t>Opening balance at 06 April 2006</t>
  </si>
  <si>
    <t>Date of the Gross interest added</t>
  </si>
  <si>
    <t>Amount of the Gross interest added</t>
  </si>
  <si>
    <t>Date of withdrawal</t>
  </si>
  <si>
    <t>Closing balance at 05 April 2007</t>
  </si>
  <si>
    <t>28 April 2006</t>
  </si>
  <si>
    <t>09 November 2006</t>
  </si>
  <si>
    <t>31 May 2006</t>
  </si>
  <si>
    <t>30 June 2006</t>
  </si>
  <si>
    <t>31 July 2006</t>
  </si>
  <si>
    <t>31 August 2006</t>
  </si>
  <si>
    <t>29 September 2006</t>
  </si>
  <si>
    <t>31 October 2006</t>
  </si>
  <si>
    <t>30 November 2006</t>
  </si>
  <si>
    <t>29 December 2006</t>
  </si>
  <si>
    <t>31 January 2007</t>
  </si>
  <si>
    <t>28 February 2007</t>
  </si>
  <si>
    <t>30 March 2007</t>
  </si>
  <si>
    <t>Only 4 U Balance as at 02 April 2007</t>
  </si>
  <si>
    <t>Interest earned as at 02 April 2007</t>
  </si>
  <si>
    <t>Only 4 U Balance as at 31 March 2006</t>
  </si>
  <si>
    <t>Interest earned as at 31 March 2006</t>
  </si>
  <si>
    <t>Opening Balance BoS</t>
  </si>
  <si>
    <t>Opening Balance Shares</t>
  </si>
  <si>
    <t>Closing Balance</t>
  </si>
  <si>
    <t>Receipts</t>
  </si>
  <si>
    <t>closing balance transfer</t>
  </si>
  <si>
    <t>2026-6034212</t>
  </si>
  <si>
    <t>balfour beatty plc</t>
  </si>
  <si>
    <t>Sale of shares</t>
  </si>
  <si>
    <t>Transfer for BoS</t>
  </si>
  <si>
    <t>EMPLOYER CONTRIBUTIONS ONLY 4 U</t>
  </si>
  <si>
    <t>Debits</t>
  </si>
  <si>
    <t>Bank Interest</t>
  </si>
  <si>
    <t xml:space="preserve">refund of employer contributions </t>
  </si>
  <si>
    <t>Contributions paid in error</t>
  </si>
  <si>
    <t>OPENING BALANCE</t>
  </si>
  <si>
    <t>Contributions</t>
  </si>
  <si>
    <t>Bank Interest Accrued</t>
  </si>
  <si>
    <t>Income from investments</t>
  </si>
  <si>
    <t>Pension transfers in</t>
  </si>
  <si>
    <t>Closing balance</t>
  </si>
  <si>
    <t>Change in value of investments</t>
  </si>
  <si>
    <t xml:space="preserve">5th April 2007 </t>
  </si>
  <si>
    <t>p&amp;L statement</t>
  </si>
  <si>
    <t>Investments</t>
  </si>
  <si>
    <t>Cash at Bank - AIB</t>
  </si>
  <si>
    <t>Bank of Scotland</t>
  </si>
  <si>
    <t>Opening Balance Anglo Irish Bank - 144</t>
  </si>
  <si>
    <t>Opening Balance Anglo Irish Bank - 971</t>
  </si>
  <si>
    <t>.</t>
  </si>
  <si>
    <t>Fixed term -aib</t>
  </si>
  <si>
    <t>opening balance</t>
  </si>
  <si>
    <t>Balance</t>
  </si>
  <si>
    <t>Contribution</t>
  </si>
  <si>
    <t>Interest</t>
  </si>
  <si>
    <t>Debit</t>
  </si>
  <si>
    <t>Investment income</t>
  </si>
  <si>
    <t>Subtotal</t>
  </si>
  <si>
    <t>Share portfolio</t>
  </si>
  <si>
    <t>Total value of fund @ 5th April 2007</t>
  </si>
  <si>
    <t>refund to company</t>
  </si>
  <si>
    <t>Total value of fund @ 5th April 2006</t>
  </si>
  <si>
    <t>AIB</t>
  </si>
  <si>
    <t>BoS</t>
  </si>
  <si>
    <t>Shares</t>
  </si>
  <si>
    <t>P&amp;L</t>
  </si>
  <si>
    <t>Opening Balance</t>
  </si>
</sst>
</file>

<file path=xl/styles.xml><?xml version="1.0" encoding="utf-8"?>
<styleSheet xmlns="http://schemas.openxmlformats.org/spreadsheetml/2006/main">
  <numFmts count="4">
    <numFmt numFmtId="164" formatCode="[$$-409]\ #,##0"/>
    <numFmt numFmtId="165" formatCode="&quot;£&quot;#,##0.00"/>
    <numFmt numFmtId="167" formatCode="[$-F800]dddd\,\ mmmm\ dd\,\ yyyy"/>
    <numFmt numFmtId="168" formatCode="&quot;£&quot;#,##0"/>
  </numFmts>
  <fonts count="9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">
    <xf numFmtId="0" fontId="0" fillId="0" borderId="0"/>
    <xf numFmtId="4" fontId="4" fillId="0" borderId="0"/>
    <xf numFmtId="2" fontId="4" fillId="0" borderId="0"/>
    <xf numFmtId="14" fontId="4" fillId="0" borderId="0"/>
    <xf numFmtId="0" fontId="1" fillId="0" borderId="0"/>
    <xf numFmtId="0" fontId="2" fillId="0" borderId="0"/>
    <xf numFmtId="0" fontId="4" fillId="0" borderId="1"/>
    <xf numFmtId="3" fontId="4" fillId="0" borderId="0"/>
    <xf numFmtId="164" fontId="4" fillId="0" borderId="0"/>
    <xf numFmtId="0" fontId="7" fillId="2" borderId="0" applyNumberFormat="0" applyBorder="0" applyAlignment="0" applyProtection="0"/>
    <xf numFmtId="0" fontId="8" fillId="3" borderId="2" applyNumberFormat="0" applyAlignment="0" applyProtection="0"/>
  </cellStyleXfs>
  <cellXfs count="35">
    <xf numFmtId="0" fontId="0" fillId="0" borderId="0" xfId="0"/>
    <xf numFmtId="0" fontId="3" fillId="0" borderId="0" xfId="1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1" applyNumberFormat="1" applyFont="1" applyAlignment="1">
      <alignment horizontal="left" vertical="top"/>
    </xf>
    <xf numFmtId="165" fontId="0" fillId="0" borderId="0" xfId="0" applyNumberFormat="1" applyAlignment="1">
      <alignment horizontal="left" vertical="top"/>
    </xf>
    <xf numFmtId="165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165" fontId="5" fillId="0" borderId="0" xfId="1" applyNumberFormat="1" applyFont="1" applyAlignment="1">
      <alignment horizontal="left" vertical="top"/>
    </xf>
    <xf numFmtId="4" fontId="0" fillId="0" borderId="0" xfId="0" applyNumberFormat="1" applyAlignment="1">
      <alignment horizontal="left" vertical="top"/>
    </xf>
    <xf numFmtId="2" fontId="0" fillId="0" borderId="0" xfId="0" applyNumberForma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5" fillId="0" borderId="0" xfId="0" applyFont="1"/>
    <xf numFmtId="0" fontId="5" fillId="0" borderId="0" xfId="1" applyNumberFormat="1" applyFont="1" applyAlignment="1">
      <alignment horizontal="left"/>
    </xf>
    <xf numFmtId="4" fontId="6" fillId="0" borderId="0" xfId="1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4" fontId="5" fillId="0" borderId="0" xfId="0" applyNumberFormat="1" applyFont="1" applyAlignment="1">
      <alignment horizontal="left" vertical="top"/>
    </xf>
    <xf numFmtId="0" fontId="6" fillId="0" borderId="0" xfId="0" applyFont="1"/>
    <xf numFmtId="14" fontId="0" fillId="0" borderId="0" xfId="0" applyNumberFormat="1"/>
    <xf numFmtId="1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/>
    </xf>
    <xf numFmtId="16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4" fontId="6" fillId="0" borderId="0" xfId="0" applyNumberFormat="1" applyFont="1" applyAlignment="1">
      <alignment horizontal="left"/>
    </xf>
    <xf numFmtId="3" fontId="0" fillId="0" borderId="0" xfId="0" applyNumberFormat="1"/>
    <xf numFmtId="3" fontId="5" fillId="0" borderId="0" xfId="0" applyNumberFormat="1" applyFont="1"/>
    <xf numFmtId="3" fontId="0" fillId="0" borderId="0" xfId="0" applyNumberFormat="1" applyAlignment="1">
      <alignment horizontal="left" vertical="top"/>
    </xf>
    <xf numFmtId="3" fontId="5" fillId="0" borderId="0" xfId="0" applyNumberFormat="1" applyFont="1" applyAlignment="1">
      <alignment horizontal="left" vertical="top"/>
    </xf>
    <xf numFmtId="167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0" fontId="7" fillId="2" borderId="0" xfId="9" applyAlignment="1">
      <alignment horizontal="left"/>
    </xf>
    <xf numFmtId="168" fontId="7" fillId="2" borderId="0" xfId="9" applyNumberFormat="1" applyAlignment="1">
      <alignment horizontal="left"/>
    </xf>
    <xf numFmtId="0" fontId="8" fillId="3" borderId="2" xfId="10" applyAlignment="1">
      <alignment horizontal="left"/>
    </xf>
  </cellXfs>
  <cellStyles count="11">
    <cellStyle name="Calculation" xfId="10" builtinId="22"/>
    <cellStyle name="Comma" xfId="1" builtinId="3"/>
    <cellStyle name="Comma0" xfId="7"/>
    <cellStyle name="Currency0" xfId="8"/>
    <cellStyle name="Date" xfId="3"/>
    <cellStyle name="Fixed" xfId="2"/>
    <cellStyle name="Good" xfId="9" builtinId="26"/>
    <cellStyle name="Heading 1" xfId="4" builtinId="16" customBuiltin="1"/>
    <cellStyle name="Heading 2" xfId="5" builtinId="17" customBuiltin="1"/>
    <cellStyle name="Normal" xfId="0" builtinId="0"/>
    <cellStyle name="Total" xfId="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workbookViewId="0">
      <selection activeCell="E10" sqref="E10"/>
    </sheetView>
  </sheetViews>
  <sheetFormatPr defaultRowHeight="12.75"/>
  <cols>
    <col min="1" max="1" width="35.7109375" style="2" customWidth="1"/>
    <col min="2" max="2" width="39" style="2" customWidth="1"/>
    <col min="3" max="3" width="43.7109375" style="2" customWidth="1"/>
    <col min="4" max="4" width="42.42578125" style="4" customWidth="1"/>
    <col min="5" max="5" width="29.140625" style="2" customWidth="1"/>
    <col min="6" max="6" width="27.42578125" style="4" customWidth="1"/>
    <col min="7" max="7" width="37" style="2" customWidth="1"/>
    <col min="8" max="8" width="20.5703125" style="2" customWidth="1"/>
    <col min="9" max="16384" width="9.140625" style="2"/>
  </cols>
  <sheetData>
    <row r="1" spans="1:8">
      <c r="A1" s="1" t="s">
        <v>5</v>
      </c>
      <c r="B1" s="1" t="s">
        <v>1</v>
      </c>
      <c r="C1" s="3" t="s">
        <v>10</v>
      </c>
      <c r="D1" s="7" t="s">
        <v>12</v>
      </c>
      <c r="E1" s="1" t="s">
        <v>8</v>
      </c>
      <c r="F1" s="7" t="s">
        <v>13</v>
      </c>
      <c r="G1" s="1"/>
      <c r="H1" s="1"/>
    </row>
    <row r="3" spans="1:8">
      <c r="A3" s="2" t="s">
        <v>9</v>
      </c>
      <c r="B3" s="2">
        <v>500</v>
      </c>
      <c r="C3" s="2">
        <v>82.25</v>
      </c>
      <c r="D3" s="4">
        <f>B3*(C3/100)</f>
        <v>411.25</v>
      </c>
      <c r="E3" s="2">
        <v>60</v>
      </c>
      <c r="F3" s="4">
        <f>B3*(E3/100)</f>
        <v>300</v>
      </c>
    </row>
    <row r="4" spans="1:8">
      <c r="A4" s="2" t="s">
        <v>3</v>
      </c>
      <c r="B4" s="2">
        <v>1000</v>
      </c>
      <c r="C4" s="2">
        <v>1030</v>
      </c>
      <c r="D4" s="4">
        <f t="shared" ref="D4:D9" si="0">B4*(C4/100)</f>
        <v>10300</v>
      </c>
      <c r="E4" s="2">
        <v>1030</v>
      </c>
      <c r="F4" s="4">
        <f t="shared" ref="F4:F9" si="1">B4*(E4/100)</f>
        <v>10300</v>
      </c>
    </row>
    <row r="5" spans="1:8">
      <c r="A5" s="2" t="s">
        <v>4</v>
      </c>
      <c r="B5" s="2">
        <v>20000</v>
      </c>
      <c r="C5" s="2">
        <v>19</v>
      </c>
      <c r="D5" s="4">
        <f t="shared" si="0"/>
        <v>3800</v>
      </c>
      <c r="E5" s="2">
        <v>16</v>
      </c>
      <c r="F5" s="4">
        <f t="shared" si="1"/>
        <v>3200</v>
      </c>
    </row>
    <row r="6" spans="1:8">
      <c r="A6" s="2" t="s">
        <v>7</v>
      </c>
      <c r="B6" s="2">
        <v>15000</v>
      </c>
      <c r="C6" s="2">
        <v>151.75</v>
      </c>
      <c r="D6" s="5">
        <f t="shared" si="0"/>
        <v>22762.5</v>
      </c>
      <c r="E6" s="2">
        <v>580.5</v>
      </c>
      <c r="F6" s="5">
        <f t="shared" si="1"/>
        <v>87075</v>
      </c>
    </row>
    <row r="7" spans="1:8">
      <c r="A7" s="2" t="s">
        <v>0</v>
      </c>
      <c r="B7" s="2">
        <v>40000</v>
      </c>
      <c r="C7" s="2">
        <v>55.75</v>
      </c>
      <c r="D7" s="4">
        <f t="shared" si="0"/>
        <v>22300</v>
      </c>
      <c r="E7" s="2">
        <v>55.5</v>
      </c>
      <c r="F7" s="4">
        <f t="shared" si="1"/>
        <v>22200.000000000004</v>
      </c>
    </row>
    <row r="8" spans="1:8">
      <c r="A8" s="2" t="s">
        <v>6</v>
      </c>
      <c r="B8" s="2">
        <v>20000</v>
      </c>
      <c r="C8" s="2">
        <v>79</v>
      </c>
      <c r="D8" s="4">
        <f t="shared" si="0"/>
        <v>15800</v>
      </c>
      <c r="E8" s="2">
        <v>81.5</v>
      </c>
      <c r="F8" s="4">
        <f t="shared" si="1"/>
        <v>16299.999999999998</v>
      </c>
    </row>
    <row r="9" spans="1:8">
      <c r="A9" s="2" t="s">
        <v>2</v>
      </c>
      <c r="B9" s="2">
        <v>720</v>
      </c>
      <c r="C9" s="2">
        <v>151.5</v>
      </c>
      <c r="D9" s="4">
        <f t="shared" si="0"/>
        <v>1090.8</v>
      </c>
      <c r="E9" s="2">
        <v>131</v>
      </c>
      <c r="F9" s="4">
        <f t="shared" si="1"/>
        <v>943.2</v>
      </c>
    </row>
    <row r="10" spans="1:8">
      <c r="H10" s="1"/>
    </row>
    <row r="11" spans="1:8" s="6" customFormat="1">
      <c r="A11" s="6" t="s">
        <v>11</v>
      </c>
      <c r="D11" s="5">
        <f>SUM(D3:D10)</f>
        <v>76464.55</v>
      </c>
      <c r="F11" s="5">
        <f t="shared" ref="F11" si="2">SUM(F3:F10)</f>
        <v>140318.20000000001</v>
      </c>
      <c r="G11" s="5">
        <f>F11-D11</f>
        <v>63853.650000000009</v>
      </c>
    </row>
    <row r="13" spans="1:8">
      <c r="A13" s="13" t="s">
        <v>14</v>
      </c>
      <c r="B13" s="13" t="s">
        <v>15</v>
      </c>
      <c r="C13" s="13" t="s">
        <v>16</v>
      </c>
      <c r="D13" s="13" t="s">
        <v>17</v>
      </c>
      <c r="E13" s="13">
        <v>0</v>
      </c>
      <c r="F13" s="13" t="s">
        <v>18</v>
      </c>
    </row>
    <row r="14" spans="1:8">
      <c r="A14" s="14">
        <v>72677.679999999993</v>
      </c>
      <c r="B14" s="15" t="s">
        <v>19</v>
      </c>
      <c r="C14" s="15">
        <v>223.01</v>
      </c>
      <c r="D14" s="15" t="s">
        <v>20</v>
      </c>
      <c r="E14" s="14">
        <v>205953.94</v>
      </c>
      <c r="F14" s="14">
        <v>1359.21</v>
      </c>
    </row>
    <row r="15" spans="1:8">
      <c r="A15" s="15"/>
      <c r="B15" s="15" t="s">
        <v>21</v>
      </c>
      <c r="C15" s="15">
        <v>367.3</v>
      </c>
      <c r="D15" s="15"/>
      <c r="E15" s="15"/>
      <c r="F15" s="15"/>
    </row>
    <row r="16" spans="1:8" s="9" customFormat="1">
      <c r="A16" s="15"/>
      <c r="B16" s="15" t="s">
        <v>22</v>
      </c>
      <c r="C16" s="15">
        <v>629.64</v>
      </c>
      <c r="D16" s="15"/>
      <c r="E16" s="15"/>
      <c r="F16" s="15"/>
    </row>
    <row r="17" spans="1:6">
      <c r="A17" s="15"/>
      <c r="B17" s="15" t="s">
        <v>23</v>
      </c>
      <c r="C17" s="15">
        <v>652.82000000000005</v>
      </c>
      <c r="D17" s="15"/>
      <c r="E17" s="15"/>
      <c r="F17" s="15"/>
    </row>
    <row r="18" spans="1:6">
      <c r="A18" s="15"/>
      <c r="B18" s="15" t="s">
        <v>24</v>
      </c>
      <c r="C18" s="15">
        <v>724.86</v>
      </c>
      <c r="D18" s="15"/>
      <c r="E18" s="15"/>
      <c r="F18" s="15"/>
    </row>
    <row r="19" spans="1:6">
      <c r="A19" s="15"/>
      <c r="B19" s="15" t="s">
        <v>25</v>
      </c>
      <c r="C19" s="15">
        <v>710.16</v>
      </c>
      <c r="D19" s="15"/>
      <c r="E19" s="15"/>
      <c r="F19" s="15"/>
    </row>
    <row r="20" spans="1:6">
      <c r="A20" s="15"/>
      <c r="B20" s="15" t="s">
        <v>26</v>
      </c>
      <c r="C20" s="15">
        <v>786.34</v>
      </c>
      <c r="D20" s="15"/>
      <c r="E20" s="15"/>
      <c r="F20" s="15"/>
    </row>
    <row r="21" spans="1:6">
      <c r="A21" s="15"/>
      <c r="B21" s="15" t="s">
        <v>27</v>
      </c>
      <c r="C21" s="15">
        <v>224.3</v>
      </c>
      <c r="D21" s="15"/>
      <c r="E21" s="15"/>
      <c r="F21" s="15"/>
    </row>
    <row r="22" spans="1:6">
      <c r="A22" s="15"/>
      <c r="B22" s="15" t="s">
        <v>28</v>
      </c>
      <c r="C22" s="15">
        <v>3.89</v>
      </c>
      <c r="D22" s="15"/>
      <c r="E22" s="15"/>
      <c r="F22" s="15"/>
    </row>
    <row r="23" spans="1:6">
      <c r="A23" s="15"/>
      <c r="B23" s="15" t="s">
        <v>29</v>
      </c>
      <c r="C23" s="15">
        <v>93.99</v>
      </c>
      <c r="D23" s="15"/>
      <c r="E23" s="15"/>
      <c r="F23" s="15"/>
    </row>
    <row r="24" spans="1:6">
      <c r="A24" s="15"/>
      <c r="B24" s="15" t="s">
        <v>30</v>
      </c>
      <c r="C24" s="15">
        <v>4.3</v>
      </c>
      <c r="D24" s="15"/>
      <c r="E24" s="15"/>
      <c r="F24" s="15"/>
    </row>
    <row r="25" spans="1:6">
      <c r="A25" s="15"/>
      <c r="B25" s="15" t="s">
        <v>31</v>
      </c>
      <c r="C25" s="15">
        <v>4.7300000000000004</v>
      </c>
      <c r="D25" s="15"/>
      <c r="E25" s="15"/>
      <c r="F25" s="15"/>
    </row>
    <row r="26" spans="1:6">
      <c r="A26" s="15"/>
      <c r="B26" s="15"/>
      <c r="C26" s="16">
        <f>SUM(C14:C25)</f>
        <v>4425.34</v>
      </c>
      <c r="D26" s="15"/>
      <c r="E26" s="15"/>
      <c r="F26" s="15"/>
    </row>
    <row r="27" spans="1:6">
      <c r="A27" s="16"/>
      <c r="B27" s="16"/>
    </row>
    <row r="28" spans="1:6">
      <c r="A28" s="17"/>
      <c r="B28" s="17"/>
    </row>
    <row r="30" spans="1:6">
      <c r="A30" s="16" t="s">
        <v>34</v>
      </c>
      <c r="B30" s="16" t="s">
        <v>35</v>
      </c>
      <c r="C30" s="16" t="s">
        <v>32</v>
      </c>
      <c r="D30" s="16" t="s">
        <v>33</v>
      </c>
    </row>
    <row r="31" spans="1:6">
      <c r="A31" s="17">
        <v>570614.4</v>
      </c>
      <c r="B31" s="17">
        <v>5614.4000000000005</v>
      </c>
      <c r="C31" s="17">
        <v>131715.13</v>
      </c>
      <c r="D31" s="17">
        <v>19146.79</v>
      </c>
    </row>
    <row r="35" spans="1:4">
      <c r="B35" s="11">
        <v>38813</v>
      </c>
      <c r="C35" s="11"/>
      <c r="D35" s="11">
        <v>39177</v>
      </c>
    </row>
    <row r="36" spans="1:4">
      <c r="A36" s="10" t="s">
        <v>36</v>
      </c>
      <c r="B36" s="28">
        <f>A14</f>
        <v>72677.679999999993</v>
      </c>
      <c r="C36" s="10" t="s">
        <v>38</v>
      </c>
      <c r="D36" s="4">
        <f>F14</f>
        <v>1359.21</v>
      </c>
    </row>
    <row r="37" spans="1:4">
      <c r="A37" s="10" t="s">
        <v>37</v>
      </c>
      <c r="B37" s="28">
        <f>D11</f>
        <v>76464.55</v>
      </c>
      <c r="C37" s="10" t="s">
        <v>38</v>
      </c>
      <c r="D37" s="4">
        <f>F11</f>
        <v>140318.20000000001</v>
      </c>
    </row>
    <row r="38" spans="1:4">
      <c r="A38" s="10" t="s">
        <v>62</v>
      </c>
      <c r="B38" s="28">
        <f>A31</f>
        <v>570614.4</v>
      </c>
      <c r="C38" s="10" t="s">
        <v>38</v>
      </c>
      <c r="D38" s="4">
        <f>C31</f>
        <v>131715.13</v>
      </c>
    </row>
    <row r="39" spans="1:4">
      <c r="A39" s="10" t="s">
        <v>63</v>
      </c>
      <c r="B39" s="28">
        <v>205953.94</v>
      </c>
      <c r="C39" s="10" t="s">
        <v>38</v>
      </c>
      <c r="D39" s="4">
        <v>776000</v>
      </c>
    </row>
    <row r="40" spans="1:4">
      <c r="A40" s="2" t="s">
        <v>64</v>
      </c>
      <c r="B40" s="29">
        <f>SUM(B36:B39)</f>
        <v>925710.57000000007</v>
      </c>
      <c r="C40" s="18"/>
      <c r="D40" s="18">
        <f>SUM(D36:D39)</f>
        <v>1049392.54</v>
      </c>
    </row>
    <row r="41" spans="1:4">
      <c r="B41" s="28"/>
    </row>
  </sheetData>
  <pageMargins left="0.74803149606299213" right="0.74803149606299213" top="0.98425196850393704" bottom="0.98425196850393704" header="0.51181102362204722" footer="0.51181102362204722"/>
  <pageSetup paperSize="9" scale="5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7"/>
  <sheetViews>
    <sheetView workbookViewId="0">
      <selection activeCell="A4" sqref="A4:D4"/>
    </sheetView>
  </sheetViews>
  <sheetFormatPr defaultRowHeight="12.75"/>
  <cols>
    <col min="1" max="1" width="10.140625" style="15" bestFit="1" customWidth="1"/>
    <col min="2" max="2" width="39.28515625" style="15" customWidth="1"/>
    <col min="3" max="3" width="9.140625" style="15"/>
    <col min="4" max="4" width="20.28515625" style="15" customWidth="1"/>
    <col min="5" max="5" width="18.140625" style="15" customWidth="1"/>
    <col min="6" max="16384" width="9.140625" style="15"/>
  </cols>
  <sheetData>
    <row r="2" spans="1:5">
      <c r="A2" s="22" t="s">
        <v>39</v>
      </c>
    </row>
    <row r="3" spans="1:5">
      <c r="A3" s="23">
        <v>39591</v>
      </c>
      <c r="B3" s="22" t="s">
        <v>40</v>
      </c>
      <c r="C3" s="22" t="s">
        <v>41</v>
      </c>
      <c r="D3" s="15">
        <v>113577.13</v>
      </c>
      <c r="E3" s="22" t="s">
        <v>44</v>
      </c>
    </row>
    <row r="4" spans="1:5">
      <c r="A4" s="24">
        <v>38939</v>
      </c>
      <c r="B4" s="22" t="s">
        <v>42</v>
      </c>
      <c r="D4" s="15">
        <v>16625</v>
      </c>
      <c r="E4" s="22" t="s">
        <v>43</v>
      </c>
    </row>
    <row r="5" spans="1:5">
      <c r="A5" s="24">
        <v>39091</v>
      </c>
      <c r="B5" s="22" t="s">
        <v>45</v>
      </c>
      <c r="D5" s="15">
        <v>112000</v>
      </c>
    </row>
    <row r="6" spans="1:5">
      <c r="A6" s="24">
        <v>39030</v>
      </c>
      <c r="B6" s="22" t="s">
        <v>45</v>
      </c>
      <c r="D6" s="15">
        <v>205953.94</v>
      </c>
    </row>
    <row r="7" spans="1:5">
      <c r="D7" s="16">
        <f>SUM(D3:D6)</f>
        <v>448156.07</v>
      </c>
    </row>
    <row r="9" spans="1:5">
      <c r="A9" s="22" t="s">
        <v>47</v>
      </c>
      <c r="D9" s="15">
        <f>Sheet1!C26</f>
        <v>4425.34</v>
      </c>
    </row>
    <row r="13" spans="1:5">
      <c r="A13" s="22" t="s">
        <v>46</v>
      </c>
    </row>
    <row r="14" spans="1:5">
      <c r="A14" s="25">
        <v>39099</v>
      </c>
      <c r="B14" s="22" t="s">
        <v>48</v>
      </c>
      <c r="D14" s="15">
        <v>112020</v>
      </c>
    </row>
    <row r="15" spans="1:5">
      <c r="A15" s="21">
        <v>39030</v>
      </c>
      <c r="B15" s="22" t="s">
        <v>48</v>
      </c>
      <c r="C15" s="10"/>
      <c r="D15" s="8">
        <f>Sheet1!E14</f>
        <v>205953.94</v>
      </c>
    </row>
    <row r="16" spans="1:5">
      <c r="A16" s="10"/>
      <c r="B16" s="6" t="s">
        <v>49</v>
      </c>
      <c r="C16" s="2"/>
      <c r="D16" s="16">
        <f>SUM(D14:D15)</f>
        <v>317973.94</v>
      </c>
    </row>
    <row r="19" spans="1:4">
      <c r="A19" s="2"/>
      <c r="B19" s="2"/>
      <c r="C19" s="2"/>
      <c r="D19" s="4"/>
    </row>
    <row r="20" spans="1:4">
      <c r="A20" s="2"/>
      <c r="B20" s="11"/>
      <c r="C20" s="11"/>
      <c r="D20" s="11"/>
    </row>
    <row r="21" spans="1:4">
      <c r="A21" s="10"/>
      <c r="B21" s="8"/>
      <c r="C21" s="10"/>
      <c r="D21" s="4"/>
    </row>
    <row r="22" spans="1:4">
      <c r="A22" s="10"/>
      <c r="B22" s="4"/>
      <c r="C22" s="10"/>
      <c r="D22" s="4"/>
    </row>
    <row r="23" spans="1:4">
      <c r="A23" s="10"/>
      <c r="B23" s="8"/>
      <c r="C23" s="10"/>
      <c r="D23" s="4"/>
    </row>
    <row r="24" spans="1:4">
      <c r="A24" s="2"/>
      <c r="B24" s="2"/>
      <c r="C24" s="2"/>
      <c r="D24" s="4"/>
    </row>
    <row r="25" spans="1:4">
      <c r="A25" s="2"/>
      <c r="B25" s="18"/>
      <c r="C25" s="18"/>
      <c r="D25" s="18"/>
    </row>
    <row r="26" spans="1:4">
      <c r="A26" s="2"/>
      <c r="B26" s="2"/>
      <c r="C26" s="2"/>
      <c r="D26" s="4"/>
    </row>
    <row r="27" spans="1:4">
      <c r="A27" s="2"/>
      <c r="B27" s="2"/>
      <c r="C27" s="2"/>
      <c r="D2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A4" sqref="A4:A13"/>
    </sheetView>
  </sheetViews>
  <sheetFormatPr defaultRowHeight="12.75"/>
  <cols>
    <col min="1" max="1" width="23" customWidth="1"/>
    <col min="3" max="4" width="10.140625" bestFit="1" customWidth="1"/>
  </cols>
  <sheetData>
    <row r="1" spans="1:4">
      <c r="A1" s="19" t="s">
        <v>58</v>
      </c>
      <c r="D1" s="20">
        <v>39177</v>
      </c>
    </row>
    <row r="2" spans="1:4">
      <c r="A2" s="19" t="s">
        <v>50</v>
      </c>
      <c r="C2" s="20">
        <v>38813</v>
      </c>
      <c r="D2" s="26">
        <f>Sheet1!B40</f>
        <v>925710.57000000007</v>
      </c>
    </row>
    <row r="3" spans="1:4">
      <c r="D3" s="26"/>
    </row>
    <row r="4" spans="1:4">
      <c r="A4" s="19" t="s">
        <v>51</v>
      </c>
      <c r="D4" s="26">
        <f>Sheet2!D5</f>
        <v>112000</v>
      </c>
    </row>
    <row r="5" spans="1:4">
      <c r="A5" s="19" t="s">
        <v>52</v>
      </c>
      <c r="D5" s="26"/>
    </row>
    <row r="6" spans="1:4">
      <c r="A6" s="19" t="s">
        <v>53</v>
      </c>
      <c r="D6" s="26">
        <f>Sheet2!D4</f>
        <v>16625</v>
      </c>
    </row>
    <row r="7" spans="1:4">
      <c r="A7" s="19" t="s">
        <v>54</v>
      </c>
      <c r="D7" s="26">
        <v>113577.13</v>
      </c>
    </row>
    <row r="8" spans="1:4">
      <c r="A8" s="19" t="s">
        <v>56</v>
      </c>
      <c r="D8" s="26">
        <v>63853.65</v>
      </c>
    </row>
    <row r="9" spans="1:4">
      <c r="A9" s="19" t="s">
        <v>46</v>
      </c>
      <c r="D9" s="26"/>
    </row>
    <row r="10" spans="1:4">
      <c r="A10" s="19" t="s">
        <v>49</v>
      </c>
      <c r="D10" s="26">
        <f>-Sheet2!D16</f>
        <v>-317973.94</v>
      </c>
    </row>
    <row r="11" spans="1:4">
      <c r="D11" s="26"/>
    </row>
    <row r="12" spans="1:4">
      <c r="A12" s="12" t="s">
        <v>55</v>
      </c>
      <c r="B12" s="12"/>
      <c r="C12" s="12"/>
      <c r="D12" s="27">
        <f>SUM(D2:D10)</f>
        <v>913792.41000000015</v>
      </c>
    </row>
    <row r="13" spans="1:4">
      <c r="A13" s="19" t="s">
        <v>57</v>
      </c>
      <c r="D13" s="26"/>
    </row>
    <row r="14" spans="1:4">
      <c r="D14" s="26"/>
    </row>
    <row r="15" spans="1:4">
      <c r="D15" s="26"/>
    </row>
    <row r="16" spans="1:4">
      <c r="A16" s="19"/>
      <c r="D16" s="26"/>
    </row>
    <row r="17" spans="1:4">
      <c r="A17" s="19"/>
      <c r="D17" s="26"/>
    </row>
    <row r="18" spans="1:4">
      <c r="A18" s="19" t="s">
        <v>60</v>
      </c>
      <c r="D18" s="26">
        <v>131715.13</v>
      </c>
    </row>
    <row r="19" spans="1:4">
      <c r="A19" s="19" t="s">
        <v>65</v>
      </c>
      <c r="D19" s="26">
        <f>D12-(D18+D20+D21)</f>
        <v>640399.87000000011</v>
      </c>
    </row>
    <row r="20" spans="1:4">
      <c r="A20" s="19" t="s">
        <v>59</v>
      </c>
      <c r="D20" s="26">
        <f>Sheet1!F11</f>
        <v>140318.20000000001</v>
      </c>
    </row>
    <row r="21" spans="1:4">
      <c r="A21" s="19" t="s">
        <v>61</v>
      </c>
      <c r="D21" s="26">
        <v>1359.21</v>
      </c>
    </row>
    <row r="22" spans="1:4">
      <c r="D22" s="26">
        <f>SUM(D18:D21)</f>
        <v>913792.41000000015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topLeftCell="A27" workbookViewId="0">
      <selection activeCell="H50" sqref="A1:H50"/>
    </sheetView>
  </sheetViews>
  <sheetFormatPr defaultRowHeight="12.75"/>
  <cols>
    <col min="1" max="1" width="30.42578125" style="15" customWidth="1"/>
    <col min="2" max="2" width="16.42578125" style="15" customWidth="1"/>
    <col min="3" max="3" width="9.140625" style="15"/>
    <col min="4" max="4" width="12" style="15" customWidth="1"/>
    <col min="5" max="5" width="9.140625" style="15"/>
    <col min="6" max="6" width="21.7109375" style="15" customWidth="1"/>
    <col min="7" max="16384" width="9.140625" style="15"/>
  </cols>
  <sheetData>
    <row r="1" spans="1:8" ht="15">
      <c r="C1" s="34" t="s">
        <v>67</v>
      </c>
      <c r="D1" s="34" t="s">
        <v>68</v>
      </c>
      <c r="E1" s="34" t="s">
        <v>69</v>
      </c>
      <c r="F1" s="34" t="s">
        <v>71</v>
      </c>
      <c r="G1" s="34" t="s">
        <v>70</v>
      </c>
    </row>
    <row r="4" spans="1:8">
      <c r="A4" s="30">
        <v>38865</v>
      </c>
      <c r="C4" s="15">
        <v>0</v>
      </c>
    </row>
    <row r="5" spans="1:8">
      <c r="A5" s="30">
        <v>38865</v>
      </c>
      <c r="B5" s="15" t="s">
        <v>66</v>
      </c>
      <c r="C5" s="31">
        <v>570614.4</v>
      </c>
      <c r="D5" s="31"/>
      <c r="E5" s="31"/>
      <c r="F5" s="31"/>
      <c r="G5" s="31"/>
      <c r="H5" s="31"/>
    </row>
    <row r="6" spans="1:8">
      <c r="A6" s="30">
        <v>39030</v>
      </c>
      <c r="C6" s="31"/>
      <c r="D6" s="31">
        <v>205953.94</v>
      </c>
      <c r="E6" s="31"/>
      <c r="F6" s="31"/>
      <c r="G6" s="31"/>
      <c r="H6" s="31"/>
    </row>
    <row r="7" spans="1:8">
      <c r="A7" s="30">
        <v>39099</v>
      </c>
      <c r="C7" s="31"/>
      <c r="D7" s="31">
        <v>112000</v>
      </c>
      <c r="E7" s="31"/>
      <c r="F7" s="31"/>
      <c r="G7" s="31"/>
      <c r="H7" s="31"/>
    </row>
    <row r="8" spans="1:8">
      <c r="A8" s="30">
        <v>39174</v>
      </c>
      <c r="C8" s="31"/>
      <c r="D8" s="31"/>
      <c r="E8" s="31">
        <v>19146.79</v>
      </c>
      <c r="F8" s="31"/>
      <c r="G8" s="31"/>
      <c r="H8" s="31"/>
    </row>
    <row r="9" spans="1:8">
      <c r="A9" s="30">
        <v>38835</v>
      </c>
      <c r="B9" s="15" t="str">
        <f>B5</f>
        <v>opening balance</v>
      </c>
      <c r="C9" s="31">
        <v>72677.679999999993</v>
      </c>
      <c r="D9" s="31"/>
      <c r="E9" s="31"/>
      <c r="F9" s="31"/>
      <c r="G9" s="31"/>
      <c r="H9" s="31"/>
    </row>
    <row r="10" spans="1:8">
      <c r="A10" s="30" t="s">
        <v>19</v>
      </c>
      <c r="C10" s="31"/>
      <c r="E10" s="31">
        <v>223.01</v>
      </c>
      <c r="F10" s="31"/>
      <c r="G10" s="31"/>
      <c r="H10" s="31"/>
    </row>
    <row r="11" spans="1:8">
      <c r="A11" s="30" t="s">
        <v>21</v>
      </c>
      <c r="C11" s="31"/>
      <c r="E11" s="31">
        <v>367.3</v>
      </c>
      <c r="F11" s="31"/>
      <c r="G11" s="31"/>
      <c r="H11" s="31"/>
    </row>
    <row r="12" spans="1:8">
      <c r="A12" s="30" t="s">
        <v>22</v>
      </c>
      <c r="C12" s="31"/>
      <c r="E12" s="31">
        <v>629.64</v>
      </c>
      <c r="F12" s="31"/>
      <c r="G12" s="31"/>
      <c r="H12" s="31"/>
    </row>
    <row r="13" spans="1:8">
      <c r="A13" s="30" t="s">
        <v>23</v>
      </c>
      <c r="C13" s="31"/>
      <c r="E13" s="31">
        <v>652.82000000000005</v>
      </c>
      <c r="F13" s="31"/>
      <c r="G13" s="31"/>
      <c r="H13" s="31"/>
    </row>
    <row r="14" spans="1:8">
      <c r="A14" s="30" t="s">
        <v>24</v>
      </c>
      <c r="C14" s="31"/>
      <c r="E14" s="31">
        <v>724.86</v>
      </c>
      <c r="F14" s="31"/>
      <c r="G14" s="31"/>
      <c r="H14" s="31"/>
    </row>
    <row r="15" spans="1:8">
      <c r="A15" s="30" t="s">
        <v>25</v>
      </c>
      <c r="C15" s="31"/>
      <c r="E15" s="31">
        <v>710.16</v>
      </c>
      <c r="F15" s="31"/>
      <c r="G15" s="31"/>
      <c r="H15" s="31"/>
    </row>
    <row r="16" spans="1:8">
      <c r="A16" s="30" t="s">
        <v>26</v>
      </c>
      <c r="C16" s="31"/>
      <c r="E16" s="31">
        <v>786.34</v>
      </c>
      <c r="F16" s="31"/>
      <c r="G16" s="31"/>
      <c r="H16" s="31"/>
    </row>
    <row r="17" spans="1:8">
      <c r="A17" s="30" t="s">
        <v>27</v>
      </c>
      <c r="C17" s="31"/>
      <c r="E17" s="31">
        <v>224.3</v>
      </c>
      <c r="F17" s="31"/>
      <c r="G17" s="31"/>
      <c r="H17" s="31"/>
    </row>
    <row r="18" spans="1:8">
      <c r="A18" s="30" t="s">
        <v>28</v>
      </c>
      <c r="C18" s="31"/>
      <c r="E18" s="31">
        <v>3.89</v>
      </c>
      <c r="F18" s="31"/>
      <c r="G18" s="31"/>
      <c r="H18" s="31"/>
    </row>
    <row r="19" spans="1:8">
      <c r="A19" s="30" t="s">
        <v>29</v>
      </c>
      <c r="C19" s="31"/>
      <c r="E19" s="31">
        <v>93.99</v>
      </c>
      <c r="F19" s="31"/>
      <c r="G19" s="31"/>
      <c r="H19" s="31"/>
    </row>
    <row r="20" spans="1:8">
      <c r="A20" s="30" t="s">
        <v>30</v>
      </c>
      <c r="C20" s="31"/>
      <c r="E20" s="31">
        <v>4.3</v>
      </c>
      <c r="F20" s="31"/>
      <c r="G20" s="31"/>
      <c r="H20" s="31"/>
    </row>
    <row r="21" spans="1:8">
      <c r="A21" s="30" t="s">
        <v>31</v>
      </c>
      <c r="C21" s="31"/>
      <c r="E21" s="31">
        <v>4.7300000000000004</v>
      </c>
      <c r="F21" s="31"/>
      <c r="G21" s="31"/>
      <c r="H21" s="31"/>
    </row>
    <row r="22" spans="1:8">
      <c r="A22" s="30">
        <v>39099</v>
      </c>
      <c r="B22" s="15" t="s">
        <v>75</v>
      </c>
      <c r="C22" s="31"/>
      <c r="D22" s="31"/>
      <c r="E22" s="31"/>
      <c r="F22" s="31"/>
      <c r="G22" s="31">
        <v>-112020</v>
      </c>
      <c r="H22" s="31"/>
    </row>
    <row r="23" spans="1:8">
      <c r="A23" s="30">
        <v>38939</v>
      </c>
      <c r="B23" s="22" t="s">
        <v>42</v>
      </c>
      <c r="C23" s="31"/>
      <c r="D23" s="31"/>
      <c r="E23" s="31"/>
      <c r="F23" s="31">
        <v>16625</v>
      </c>
      <c r="G23" s="31"/>
      <c r="H23" s="31"/>
    </row>
    <row r="24" spans="1:8">
      <c r="A24" s="30">
        <v>39030</v>
      </c>
      <c r="B24" s="15" t="s">
        <v>75</v>
      </c>
      <c r="C24" s="31"/>
      <c r="D24" s="31"/>
      <c r="E24" s="31"/>
      <c r="F24" s="31"/>
      <c r="G24" s="31">
        <v>-205973.94</v>
      </c>
      <c r="H24" s="31"/>
    </row>
    <row r="25" spans="1:8">
      <c r="H25" s="31"/>
    </row>
    <row r="26" spans="1:8">
      <c r="A26" s="15" t="s">
        <v>72</v>
      </c>
      <c r="C26" s="31">
        <f>SUM(C4:C24)</f>
        <v>643292.08000000007</v>
      </c>
      <c r="D26" s="31">
        <f>SUM(D4:D24)</f>
        <v>317953.94</v>
      </c>
      <c r="E26" s="31">
        <f>SUM(E4:E24)</f>
        <v>23572.129999999997</v>
      </c>
      <c r="F26" s="31">
        <f>SUM(F4:F24)</f>
        <v>16625</v>
      </c>
      <c r="G26" s="31">
        <f>SUM(G4:G24)</f>
        <v>-317993.94</v>
      </c>
      <c r="H26" s="31">
        <f>SUM(C26:G26)</f>
        <v>683449.21</v>
      </c>
    </row>
    <row r="27" spans="1:8">
      <c r="A27" s="15" t="s">
        <v>73</v>
      </c>
      <c r="C27" s="31"/>
      <c r="D27" s="31"/>
      <c r="E27" s="31"/>
      <c r="F27" s="31"/>
      <c r="G27" s="31"/>
      <c r="H27" s="31">
        <f>Sheet1!F11</f>
        <v>140318.20000000001</v>
      </c>
    </row>
    <row r="28" spans="1:8" ht="15">
      <c r="A28" s="32" t="s">
        <v>74</v>
      </c>
      <c r="B28" s="32"/>
      <c r="C28" s="33"/>
      <c r="D28" s="33"/>
      <c r="E28" s="33"/>
      <c r="F28" s="33"/>
      <c r="G28" s="33"/>
      <c r="H28" s="33">
        <f>SUM(H26:H27)</f>
        <v>823767.40999999992</v>
      </c>
    </row>
    <row r="29" spans="1:8">
      <c r="C29" s="31"/>
      <c r="D29" s="31"/>
      <c r="E29" s="31"/>
      <c r="F29" s="31"/>
      <c r="G29" s="31"/>
      <c r="H29" s="31"/>
    </row>
    <row r="30" spans="1:8">
      <c r="C30" s="31"/>
      <c r="D30" s="31"/>
      <c r="E30" s="31"/>
      <c r="F30" s="31"/>
      <c r="G30" s="31"/>
      <c r="H30" s="31"/>
    </row>
    <row r="31" spans="1:8">
      <c r="C31" s="31"/>
      <c r="D31" s="31"/>
      <c r="E31" s="31"/>
      <c r="F31" s="31"/>
      <c r="G31" s="31"/>
      <c r="H31" s="31"/>
    </row>
    <row r="32" spans="1:8">
      <c r="A32" s="22" t="s">
        <v>76</v>
      </c>
      <c r="C32" s="31"/>
      <c r="D32" s="31"/>
      <c r="E32" s="31"/>
      <c r="F32" s="31"/>
      <c r="G32" s="31"/>
      <c r="H32" s="31"/>
    </row>
    <row r="33" spans="1:8">
      <c r="A33" s="22" t="s">
        <v>77</v>
      </c>
      <c r="C33" s="31">
        <f>C5</f>
        <v>570614.4</v>
      </c>
    </row>
    <row r="34" spans="1:8">
      <c r="A34" s="22" t="s">
        <v>78</v>
      </c>
      <c r="C34" s="31">
        <f>C9</f>
        <v>72677.679999999993</v>
      </c>
    </row>
    <row r="35" spans="1:8">
      <c r="A35" s="22" t="s">
        <v>79</v>
      </c>
      <c r="C35" s="15">
        <f>Sheet1!D11</f>
        <v>76464.55</v>
      </c>
    </row>
    <row r="36" spans="1:8" ht="15">
      <c r="A36" s="32"/>
      <c r="B36" s="32"/>
      <c r="C36" s="33">
        <f>SUM(C33:C35)</f>
        <v>719756.63000000012</v>
      </c>
      <c r="D36" s="32"/>
      <c r="E36" s="32"/>
      <c r="F36" s="32"/>
      <c r="G36" s="32"/>
      <c r="H36" s="33">
        <f>C36</f>
        <v>719756.63000000012</v>
      </c>
    </row>
    <row r="38" spans="1:8">
      <c r="A38" s="22" t="s">
        <v>80</v>
      </c>
    </row>
    <row r="40" spans="1:8">
      <c r="A40" s="22" t="s">
        <v>81</v>
      </c>
      <c r="B40" s="31">
        <f>H36</f>
        <v>719756.63000000012</v>
      </c>
    </row>
    <row r="41" spans="1:8">
      <c r="A41" s="19" t="s">
        <v>51</v>
      </c>
      <c r="B41" s="31">
        <f>D26</f>
        <v>317953.94</v>
      </c>
    </row>
    <row r="42" spans="1:8">
      <c r="A42" s="19" t="s">
        <v>52</v>
      </c>
      <c r="B42" s="31">
        <f>E26</f>
        <v>23572.129999999997</v>
      </c>
    </row>
    <row r="43" spans="1:8">
      <c r="A43" s="19" t="s">
        <v>53</v>
      </c>
      <c r="B43" s="31">
        <f>F23</f>
        <v>16625</v>
      </c>
    </row>
    <row r="44" spans="1:8">
      <c r="A44" s="19" t="s">
        <v>54</v>
      </c>
      <c r="B44" s="15">
        <v>0</v>
      </c>
    </row>
    <row r="45" spans="1:8">
      <c r="A45" s="19" t="s">
        <v>56</v>
      </c>
      <c r="B45" s="31">
        <f>H27-Sheet1!D11</f>
        <v>63853.650000000009</v>
      </c>
    </row>
    <row r="46" spans="1:8">
      <c r="A46" s="19" t="s">
        <v>46</v>
      </c>
      <c r="B46" s="15">
        <v>0</v>
      </c>
    </row>
    <row r="47" spans="1:8">
      <c r="A47" s="19" t="s">
        <v>49</v>
      </c>
      <c r="B47" s="31">
        <f>G26</f>
        <v>-317993.94</v>
      </c>
    </row>
    <row r="48" spans="1:8">
      <c r="A48"/>
    </row>
    <row r="49" spans="1:2">
      <c r="A49" s="12" t="s">
        <v>55</v>
      </c>
      <c r="B49" s="31">
        <f>SUM(B40:B48)</f>
        <v>823767.40999999992</v>
      </c>
    </row>
    <row r="50" spans="1:2">
      <c r="A50" s="19" t="s">
        <v>57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BALANCE SHEET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</dc:creator>
  <cp:lastModifiedBy>Gavin</cp:lastModifiedBy>
  <cp:lastPrinted>2008-01-25T14:14:49Z</cp:lastPrinted>
  <dcterms:created xsi:type="dcterms:W3CDTF">2008-01-18T09:48:30Z</dcterms:created>
  <dcterms:modified xsi:type="dcterms:W3CDTF">2008-01-31T23:17:01Z</dcterms:modified>
</cp:coreProperties>
</file>