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L\LKL Trustee Scheme\Scheme Returns\2016-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0" i="1" l="1"/>
  <c r="E20" i="1"/>
  <c r="F20" i="1"/>
  <c r="G20" i="1"/>
  <c r="D21" i="1"/>
  <c r="E21" i="1"/>
  <c r="F21" i="1"/>
  <c r="G21" i="1"/>
  <c r="D22" i="1"/>
  <c r="E22" i="1"/>
  <c r="F22" i="1"/>
  <c r="G22" i="1"/>
  <c r="B22" i="1"/>
  <c r="B20" i="1"/>
  <c r="B21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<sst xmlns="http://schemas.openxmlformats.org/spreadsheetml/2006/main" count="136" uniqueCount="81">
  <si>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</si>
  <si>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</si>
  <si>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</si>
  <si>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</si>
  <si>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</si>
  <si>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</si>
  <si>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</si>
  <si>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</si>
  <si>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</si>
  <si>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</si>
  <si>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</si>
  <si>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</si>
  <si>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</si>
  <si>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</si>
  <si>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</si>
  <si>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</si>
  <si>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</si>
  <si>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</si>
  <si>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</si>
  <si>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</si>
  <si>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</si>
  <si>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</si>
  <si>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</si>
  <si>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</si>
  <si>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</si>
  <si>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</si>
  <si>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</si>
  <si>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</si>
  <si>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</si>
  <si>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</si>
  <si>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</si>
  <si>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</si>
  <si>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</si>
  <si>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</si>
  <si>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</si>
  <si>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</si>
  <si>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</si>
  <si>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</si>
  <si>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</si>
  <si>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</si>
  <si>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</si>
  <si>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</si>
  <si>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</si>
  <si>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</si>
  <si>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</si>
  <si>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</si>
  <si>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</si>
  <si>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</si>
  <si>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</si>
  <si>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</si>
  <si>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</si>
  <si>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</si>
  <si>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</si>
  <si>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</si>
  <si>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</si>
  <si>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</si>
  <si>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</si>
  <si>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</si>
  <si>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</si>
  <si>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</si>
  <si>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</si>
  <si>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</si>
  <si>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</si>
  <si>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</si>
  <si>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</si>
  <si>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</si>
  <si>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</si>
  <si>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</si>
  <si>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</si>
  <si>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</si>
  <si>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</si>
  <si>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</si>
  <si>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</si>
  <si>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VAT - out</t>
  </si>
  <si>
    <t>property purchase</t>
  </si>
  <si>
    <t>Insurance - in</t>
  </si>
  <si>
    <t xml:space="preserve">A0145081 </t>
  </si>
  <si>
    <t>LKL Trustee Scheme</t>
  </si>
  <si>
    <t>00817980RN</t>
  </si>
  <si>
    <t>Cash</t>
  </si>
  <si>
    <t>Pref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</si>
</sst>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B3" sqref="B3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72</v>
      </c>
      <c r="G2" s="49" t="s">
        <v>73</v>
      </c>
      <c r="H2" t="s">
        <v>75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76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71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77</v>
      </c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 t="s">
        <v>78</v>
      </c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/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0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59</v>
      </c>
      <c r="I17" s="13" t="s">
        <v>74</v>
      </c>
    </row>
    <row r="18" spans="1:12" x14ac:dyDescent="0.25">
      <c r="A18" s="31" t="s">
        <v>29</v>
      </c>
      <c r="B18" s="32"/>
      <c r="F18" t="s">
        <v>47</v>
      </c>
      <c r="G18" s="39"/>
      <c r="H18" s="39"/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>
        <v>9828.58</v>
      </c>
      <c r="H19" s="39"/>
      <c r="I19" s="39"/>
    </row>
    <row r="20" spans="1:12" x14ac:dyDescent="0.25">
      <c r="A20" s="33" t="s">
        <v>31</v>
      </c>
      <c r="B20" s="32">
        <v>0</v>
      </c>
      <c r="F20" t="s">
        <v>49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F22" t="s">
        <v>51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/>
      <c r="F23" t="s">
        <v>52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G30+G15+H15</f>
        <v>9828.58</v>
      </c>
      <c r="D24" s="40"/>
      <c r="E24" s="37"/>
      <c r="F24" t="s">
        <v>53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9828.58</v>
      </c>
      <c r="C25" s="36"/>
      <c r="D25" s="40"/>
      <c r="E25" s="38"/>
      <c r="F25" t="s">
        <v>54</v>
      </c>
      <c r="G25" s="39"/>
      <c r="H25" s="39"/>
      <c r="I25" s="39"/>
    </row>
    <row r="26" spans="1:12" x14ac:dyDescent="0.25">
      <c r="B26" s="8"/>
      <c r="D26" s="40"/>
      <c r="E26" s="38"/>
      <c r="F26" t="s">
        <v>55</v>
      </c>
      <c r="G26" s="39"/>
      <c r="H26" s="39"/>
      <c r="I26" s="39"/>
    </row>
    <row r="27" spans="1:12" x14ac:dyDescent="0.25">
      <c r="D27" s="40"/>
      <c r="E27" s="38"/>
      <c r="F27" t="s">
        <v>56</v>
      </c>
      <c r="G27" s="39"/>
      <c r="H27" s="39"/>
      <c r="I27" s="39"/>
    </row>
    <row r="28" spans="1:12" x14ac:dyDescent="0.25">
      <c r="A28" t="s">
        <v>37</v>
      </c>
      <c r="B28" s="6">
        <f>Valuation!B23</f>
        <v>789558.87</v>
      </c>
      <c r="D28" s="40"/>
      <c r="E28" s="38"/>
      <c r="F28" t="s">
        <v>57</v>
      </c>
      <c r="G28" s="39"/>
      <c r="H28" s="39"/>
      <c r="I28" s="39"/>
    </row>
    <row r="29" spans="1:12" x14ac:dyDescent="0.25">
      <c r="D29" s="40"/>
      <c r="F29" t="s">
        <v>58</v>
      </c>
      <c r="G29" s="39"/>
      <c r="H29" s="39"/>
      <c r="I29" s="60"/>
    </row>
    <row r="30" spans="1:12" x14ac:dyDescent="0.25">
      <c r="B30" t="str">
        <f>B3</f>
        <v xml:space="preserve">A0145081 </v>
      </c>
      <c r="F30" s="13" t="s">
        <v>69</v>
      </c>
      <c r="G30" s="60">
        <f>SUM(G18:G29)</f>
        <v>9828.58</v>
      </c>
      <c r="H30" s="60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selection activeCell="B15" sqref="B15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6" width="11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LKL Trustee Scheme</v>
      </c>
    </row>
    <row r="5" spans="1:19" x14ac:dyDescent="0.25">
      <c r="A5" s="2" t="s">
        <v>2</v>
      </c>
      <c r="B5" s="2">
        <f>'Data Capture'!B7:E7</f>
        <v>0</v>
      </c>
    </row>
    <row r="6" spans="1:19" x14ac:dyDescent="0.25">
      <c r="A6" s="2" t="s">
        <v>3</v>
      </c>
      <c r="B6" s="29" t="str">
        <f>'Data Capture'!B6</f>
        <v>00817980RN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189558.87</v>
      </c>
      <c r="C11" s="56" t="s">
        <v>79</v>
      </c>
      <c r="D11" s="57">
        <v>199074</v>
      </c>
      <c r="E11" s="61">
        <v>310.7</v>
      </c>
      <c r="F11" s="61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A12" s="28">
        <v>42830</v>
      </c>
      <c r="B12" s="7">
        <v>600000</v>
      </c>
      <c r="C12" s="3" t="s">
        <v>80</v>
      </c>
      <c r="D12" s="58">
        <v>600000</v>
      </c>
      <c r="E12" s="61"/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A13" s="28">
        <v>42830</v>
      </c>
      <c r="B13" s="7"/>
      <c r="C13" s="3"/>
      <c r="D13" s="58"/>
      <c r="E13" s="61"/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A14" s="28">
        <v>42830</v>
      </c>
      <c r="B14" s="7"/>
      <c r="C14" s="3"/>
      <c r="D14" s="58"/>
      <c r="E14" s="61"/>
      <c r="F14" s="63"/>
      <c r="G14" s="63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A15" s="28">
        <v>42830</v>
      </c>
      <c r="B15" s="7"/>
      <c r="C15" s="3"/>
      <c r="D15" s="58"/>
      <c r="E15" s="61">
        <f t="shared" ref="E15:E18" si="0">SUM(H15:S15)</f>
        <v>0</v>
      </c>
      <c r="F15" s="63"/>
      <c r="G15" s="63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A16" s="28">
        <v>42830</v>
      </c>
      <c r="B16" s="7"/>
      <c r="C16" s="3"/>
      <c r="D16" s="58"/>
      <c r="E16" s="61">
        <f t="shared" si="0"/>
        <v>0</v>
      </c>
      <c r="F16" s="63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x14ac:dyDescent="0.25">
      <c r="A17" s="28">
        <v>42830</v>
      </c>
      <c r="B17" s="7"/>
      <c r="C17" s="3"/>
      <c r="D17" s="58"/>
      <c r="E17" s="61">
        <f t="shared" si="0"/>
        <v>0</v>
      </c>
      <c r="F17" s="63"/>
      <c r="G17" s="6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x14ac:dyDescent="0.25">
      <c r="A18" s="28">
        <v>42830</v>
      </c>
      <c r="B18" s="7"/>
      <c r="C18" s="3"/>
      <c r="D18" s="58"/>
      <c r="E18" s="61">
        <f t="shared" si="0"/>
        <v>0</v>
      </c>
      <c r="F18" s="63"/>
      <c r="G18" s="63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15.75" thickBot="1" x14ac:dyDescent="0.3">
      <c r="A19" s="28">
        <v>42830</v>
      </c>
      <c r="B19" s="9"/>
      <c r="C19" s="10"/>
      <c r="D19" s="59"/>
      <c r="E19" s="64"/>
      <c r="F19" s="64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x14ac:dyDescent="0.25">
      <c r="A20" s="53" t="s">
        <v>62</v>
      </c>
      <c r="B20" s="54">
        <f>B12</f>
        <v>600000</v>
      </c>
      <c r="C20" s="54"/>
      <c r="D20" s="54">
        <f t="shared" ref="D20:G20" si="1">D12</f>
        <v>600000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x14ac:dyDescent="0.25">
      <c r="A21" s="55" t="s">
        <v>63</v>
      </c>
      <c r="B21" s="51">
        <f>B13</f>
        <v>0</v>
      </c>
      <c r="C21" s="51"/>
      <c r="D21" s="51">
        <f t="shared" ref="D21:G21" si="2">D13</f>
        <v>0</v>
      </c>
      <c r="E21" s="51">
        <f t="shared" si="2"/>
        <v>0</v>
      </c>
      <c r="F21" s="51">
        <f t="shared" si="2"/>
        <v>0</v>
      </c>
      <c r="G21" s="51">
        <f t="shared" si="2"/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15.75" thickBot="1" x14ac:dyDescent="0.3">
      <c r="A22" s="52" t="s">
        <v>61</v>
      </c>
      <c r="B22" s="67">
        <f>B11</f>
        <v>189558.87</v>
      </c>
      <c r="C22" s="67"/>
      <c r="D22" s="67">
        <f t="shared" ref="D22:G22" si="3">D11</f>
        <v>199074</v>
      </c>
      <c r="E22" s="67">
        <f t="shared" si="3"/>
        <v>310.7</v>
      </c>
      <c r="F22" s="67">
        <f t="shared" si="3"/>
        <v>0</v>
      </c>
      <c r="G22" s="67">
        <f t="shared" si="3"/>
        <v>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15.75" thickBot="1" x14ac:dyDescent="0.3">
      <c r="A23" s="11" t="s">
        <v>60</v>
      </c>
      <c r="B23" s="12">
        <f>SUM(B11:B19)</f>
        <v>789558.87</v>
      </c>
      <c r="C23" s="50"/>
      <c r="D23" s="12">
        <f>SUM(D11:D18)</f>
        <v>799074</v>
      </c>
      <c r="E23" s="65"/>
      <c r="F23" s="65"/>
      <c r="G23" s="66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1"/>
      <c r="C1" s="72"/>
    </row>
    <row r="2" spans="1:18" x14ac:dyDescent="0.25">
      <c r="L2" s="23"/>
    </row>
    <row r="3" spans="1:18" ht="20.25" customHeight="1" x14ac:dyDescent="0.25">
      <c r="A3" s="13" t="s">
        <v>7</v>
      </c>
      <c r="B3" s="68">
        <f>'Data Capture'!B7</f>
        <v>0</v>
      </c>
      <c r="C3" s="69"/>
      <c r="D3" s="13" t="s">
        <v>7</v>
      </c>
      <c r="E3" s="68">
        <f>'Data Capture'!C7</f>
        <v>0</v>
      </c>
      <c r="F3" s="69"/>
      <c r="G3" s="13" t="s">
        <v>7</v>
      </c>
      <c r="H3" s="68">
        <f>'Data Capture'!D7</f>
        <v>0</v>
      </c>
      <c r="I3" s="69"/>
      <c r="J3" s="13" t="s">
        <v>7</v>
      </c>
      <c r="K3" s="70">
        <f>'Data Capture'!E7</f>
        <v>0</v>
      </c>
      <c r="L3" s="69"/>
      <c r="M3" s="13" t="s">
        <v>7</v>
      </c>
      <c r="N3" s="68" t="s">
        <v>12</v>
      </c>
      <c r="O3" s="69"/>
      <c r="P3" s="13" t="s">
        <v>7</v>
      </c>
      <c r="Q3" s="68" t="s">
        <v>12</v>
      </c>
      <c r="R3" s="69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5" t="s">
        <v>13</v>
      </c>
      <c r="C35" s="7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3">
        <f>B3</f>
        <v>0</v>
      </c>
      <c r="C38" s="73"/>
      <c r="D38" s="20">
        <f>E3</f>
        <v>0</v>
      </c>
      <c r="E38" s="73">
        <f>H3</f>
        <v>0</v>
      </c>
      <c r="F38" s="73"/>
      <c r="G38" s="20">
        <f>K3</f>
        <v>0</v>
      </c>
      <c r="H38" s="73" t="str">
        <f>N3</f>
        <v>N/A</v>
      </c>
      <c r="I38" s="73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6" t="e">
        <f>C31/(C31+F31+I31+L31+O31+R31)</f>
        <v>#DIV/0!</v>
      </c>
      <c r="C39" s="76"/>
      <c r="D39" s="19" t="e">
        <f>F31/(C31+F31+I31+L31+O31+R31)</f>
        <v>#DIV/0!</v>
      </c>
      <c r="E39" s="76" t="e">
        <f>I31/(C31+F31+I31+L31+O31+R31)</f>
        <v>#DIV/0!</v>
      </c>
      <c r="F39" s="76"/>
      <c r="G39" s="19" t="e">
        <f>L31/(C31+F31+I31+L31+O31+R31)</f>
        <v>#DIV/0!</v>
      </c>
      <c r="H39" s="76" t="e">
        <f>O31/(C31+F31+I31+L31+O31+R31)</f>
        <v>#DIV/0!</v>
      </c>
      <c r="I39" s="76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5" t="s">
        <v>14</v>
      </c>
      <c r="C42" s="75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3">
        <f>B3</f>
        <v>0</v>
      </c>
      <c r="C44" s="73"/>
      <c r="D44" s="20">
        <f>E3</f>
        <v>0</v>
      </c>
      <c r="E44" s="73">
        <f>H3</f>
        <v>0</v>
      </c>
      <c r="F44" s="73"/>
      <c r="G44" s="20">
        <f>K3</f>
        <v>0</v>
      </c>
      <c r="H44" s="73" t="str">
        <f>N3</f>
        <v>N/A</v>
      </c>
      <c r="I44" s="73"/>
      <c r="J44" s="20" t="str">
        <f>Q3</f>
        <v>N/A</v>
      </c>
    </row>
    <row r="45" spans="1:11" ht="23.25" customHeight="1" x14ac:dyDescent="0.25">
      <c r="A45" s="13" t="s">
        <v>15</v>
      </c>
      <c r="B45" s="74" t="e">
        <f>B39*D42</f>
        <v>#DIV/0!</v>
      </c>
      <c r="C45" s="74"/>
      <c r="D45" s="26" t="e">
        <f>D42*D39</f>
        <v>#DIV/0!</v>
      </c>
      <c r="E45" s="74" t="e">
        <f>E39*D42</f>
        <v>#DIV/0!</v>
      </c>
      <c r="F45" s="74"/>
      <c r="G45" s="26" t="e">
        <f>G39*D42</f>
        <v>#DIV/0!</v>
      </c>
      <c r="H45" s="74" t="e">
        <f>H39*D42</f>
        <v>#DIV/0!</v>
      </c>
      <c r="I45" s="74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2018-01-31T14:30:25Z</dcterms:modified>
</cp:coreProperties>
</file>