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m\Downloads\"/>
    </mc:Choice>
  </mc:AlternateContent>
  <xr:revisionPtr revIDLastSave="0" documentId="13_ncr:1_{C894952C-67AA-4A4E-BAE7-4B686D9352C6}" xr6:coauthVersionLast="47" xr6:coauthVersionMax="47" xr10:uidLastSave="{00000000-0000-0000-0000-000000000000}"/>
  <bookViews>
    <workbookView xWindow="238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75" i="1" l="1"/>
  <c r="E380" i="1"/>
  <c r="E381" i="1" s="1"/>
  <c r="K380" i="1"/>
  <c r="D380" i="1"/>
  <c r="F380" i="1"/>
  <c r="D381" i="1"/>
  <c r="E411" i="1"/>
  <c r="E377" i="1"/>
  <c r="E379" i="1"/>
  <c r="E405" i="1"/>
  <c r="E406" i="1" s="1"/>
  <c r="E407" i="1" s="1"/>
  <c r="E408" i="1" s="1"/>
  <c r="B426" i="1"/>
  <c r="E326" i="1"/>
  <c r="L380" i="1" l="1"/>
  <c r="E382" i="1"/>
  <c r="E383" i="1" s="1"/>
  <c r="E384" i="1" s="1"/>
  <c r="E385" i="1" s="1"/>
  <c r="E386" i="1" s="1"/>
  <c r="F381" i="1"/>
  <c r="E409" i="1"/>
  <c r="S124" i="1"/>
  <c r="K381" i="1" l="1"/>
  <c r="L381" i="1" s="1"/>
  <c r="E412" i="1"/>
  <c r="E410" i="1"/>
  <c r="E387" i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301" i="1"/>
  <c r="E302" i="1" s="1"/>
  <c r="E303" i="1" s="1"/>
  <c r="E234" i="1"/>
  <c r="E168" i="1"/>
  <c r="E125" i="1"/>
  <c r="E83" i="1"/>
  <c r="E304" i="1" l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413" i="1"/>
  <c r="E414" i="1" s="1"/>
  <c r="E422" i="1" s="1"/>
  <c r="U4" i="1"/>
  <c r="E16" i="1"/>
  <c r="E17" i="1" s="1"/>
  <c r="E18" i="1" s="1"/>
  <c r="E235" i="1" l="1"/>
  <c r="E236" i="1" s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169" i="1"/>
  <c r="E170" i="1" s="1"/>
  <c r="E171" i="1" s="1"/>
  <c r="E172" i="1" s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126" i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84" i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s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9" i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O13" i="1"/>
  <c r="D5" i="1" l="1"/>
  <c r="F4" i="1"/>
  <c r="H4" i="1" l="1"/>
  <c r="R4" i="1"/>
  <c r="F5" i="1"/>
  <c r="D6" i="1"/>
  <c r="T4" i="1"/>
  <c r="S5" i="1" s="1"/>
  <c r="N4" i="1"/>
  <c r="Q5" i="1" l="1"/>
  <c r="Q6" i="1" s="1"/>
  <c r="G5" i="1"/>
  <c r="G6" i="1" s="1"/>
  <c r="G7" i="1" s="1"/>
  <c r="V4" i="1"/>
  <c r="M5" i="1"/>
  <c r="S6" i="1"/>
  <c r="T5" i="1"/>
  <c r="D7" i="1"/>
  <c r="F6" i="1"/>
  <c r="H5" i="1" l="1"/>
  <c r="U5" i="1"/>
  <c r="H6" i="1"/>
  <c r="R5" i="1"/>
  <c r="Q7" i="1"/>
  <c r="R6" i="1"/>
  <c r="S7" i="1"/>
  <c r="T6" i="1"/>
  <c r="M6" i="1"/>
  <c r="U6" i="1" s="1"/>
  <c r="N5" i="1"/>
  <c r="D8" i="1"/>
  <c r="F7" i="1"/>
  <c r="H7" i="1" s="1"/>
  <c r="V5" i="1" l="1"/>
  <c r="R7" i="1"/>
  <c r="G8" i="1"/>
  <c r="M7" i="1"/>
  <c r="U7" i="1" s="1"/>
  <c r="N6" i="1"/>
  <c r="V6" i="1" s="1"/>
  <c r="D9" i="1"/>
  <c r="F8" i="1"/>
  <c r="T7" i="1"/>
  <c r="S8" i="1" s="1"/>
  <c r="Q8" i="1" l="1"/>
  <c r="R8" i="1" s="1"/>
  <c r="T8" i="1"/>
  <c r="S9" i="1" s="1"/>
  <c r="D10" i="1"/>
  <c r="F9" i="1"/>
  <c r="H8" i="1"/>
  <c r="N7" i="1"/>
  <c r="V7" i="1" s="1"/>
  <c r="Q9" i="1" l="1"/>
  <c r="R9" i="1" s="1"/>
  <c r="M8" i="1"/>
  <c r="U8" i="1" s="1"/>
  <c r="T9" i="1"/>
  <c r="S10" i="1" s="1"/>
  <c r="D11" i="1"/>
  <c r="F10" i="1"/>
  <c r="Q10" i="1" s="1"/>
  <c r="R10" i="1" s="1"/>
  <c r="G9" i="1"/>
  <c r="N8" i="1" l="1"/>
  <c r="V8" i="1" s="1"/>
  <c r="T10" i="1"/>
  <c r="S11" i="1" s="1"/>
  <c r="M9" i="1"/>
  <c r="U9" i="1" s="1"/>
  <c r="D12" i="1"/>
  <c r="F11" i="1"/>
  <c r="Q11" i="1" s="1"/>
  <c r="H9" i="1"/>
  <c r="R11" i="1" l="1"/>
  <c r="Q12" i="1"/>
  <c r="Q13" i="1" s="1"/>
  <c r="T11" i="1"/>
  <c r="S12" i="1"/>
  <c r="F12" i="1"/>
  <c r="D13" i="1"/>
  <c r="N9" i="1"/>
  <c r="V9" i="1" s="1"/>
  <c r="G10" i="1"/>
  <c r="R12" i="1" l="1"/>
  <c r="H10" i="1"/>
  <c r="F13" i="1"/>
  <c r="D14" i="1"/>
  <c r="M10" i="1"/>
  <c r="U10" i="1" s="1"/>
  <c r="S13" i="1"/>
  <c r="T12" i="1"/>
  <c r="P13" i="1" l="1"/>
  <c r="O14" i="1" s="1"/>
  <c r="R13" i="1"/>
  <c r="Q14" i="1" s="1"/>
  <c r="T13" i="1"/>
  <c r="S14" i="1" s="1"/>
  <c r="N10" i="1"/>
  <c r="V10" i="1" s="1"/>
  <c r="F14" i="1"/>
  <c r="D15" i="1"/>
  <c r="G11" i="1"/>
  <c r="T14" i="1" l="1"/>
  <c r="S15" i="1" s="1"/>
  <c r="G12" i="1"/>
  <c r="H11" i="1"/>
  <c r="D16" i="1"/>
  <c r="F15" i="1"/>
  <c r="M11" i="1"/>
  <c r="U11" i="1" s="1"/>
  <c r="R14" i="1"/>
  <c r="Q15" i="1" s="1"/>
  <c r="P14" i="1"/>
  <c r="O15" i="1" s="1"/>
  <c r="P15" i="1" l="1"/>
  <c r="M12" i="1"/>
  <c r="U12" i="1" s="1"/>
  <c r="N11" i="1"/>
  <c r="V11" i="1" s="1"/>
  <c r="G13" i="1"/>
  <c r="H12" i="1"/>
  <c r="R15" i="1"/>
  <c r="F16" i="1"/>
  <c r="D17" i="1"/>
  <c r="T15" i="1"/>
  <c r="F17" i="1" l="1"/>
  <c r="D18" i="1"/>
  <c r="N12" i="1"/>
  <c r="V12" i="1" s="1"/>
  <c r="M13" i="1"/>
  <c r="U13" i="1" s="1"/>
  <c r="Q16" i="1"/>
  <c r="R16" i="1" s="1"/>
  <c r="S16" i="1"/>
  <c r="T16" i="1" s="1"/>
  <c r="O16" i="1"/>
  <c r="P16" i="1" s="1"/>
  <c r="H13" i="1"/>
  <c r="G14" i="1" l="1"/>
  <c r="N13" i="1"/>
  <c r="M14" i="1" s="1"/>
  <c r="F18" i="1"/>
  <c r="D19" i="1"/>
  <c r="O17" i="1"/>
  <c r="P17" i="1" s="1"/>
  <c r="S17" i="1"/>
  <c r="T17" i="1" s="1"/>
  <c r="Q17" i="1"/>
  <c r="R17" i="1" s="1"/>
  <c r="H14" i="1" l="1"/>
  <c r="G15" i="1" s="1"/>
  <c r="U14" i="1"/>
  <c r="V13" i="1"/>
  <c r="N14" i="1"/>
  <c r="M15" i="1" s="1"/>
  <c r="N15" i="1" s="1"/>
  <c r="M16" i="1" s="1"/>
  <c r="N16" i="1" s="1"/>
  <c r="M17" i="1" s="1"/>
  <c r="N17" i="1" s="1"/>
  <c r="M18" i="1" s="1"/>
  <c r="N18" i="1" s="1"/>
  <c r="D20" i="1"/>
  <c r="F19" i="1"/>
  <c r="Q18" i="1"/>
  <c r="R18" i="1" s="1"/>
  <c r="O18" i="1"/>
  <c r="P18" i="1" s="1"/>
  <c r="S18" i="1"/>
  <c r="T18" i="1" s="1"/>
  <c r="U15" i="1" l="1"/>
  <c r="V14" i="1"/>
  <c r="S19" i="1"/>
  <c r="T19" i="1" s="1"/>
  <c r="O19" i="1"/>
  <c r="P19" i="1" s="1"/>
  <c r="Q19" i="1"/>
  <c r="R19" i="1" s="1"/>
  <c r="M19" i="1"/>
  <c r="N19" i="1" s="1"/>
  <c r="H15" i="1"/>
  <c r="V15" i="1" s="1"/>
  <c r="F20" i="1"/>
  <c r="D21" i="1"/>
  <c r="S20" i="1" l="1"/>
  <c r="T20" i="1" s="1"/>
  <c r="O20" i="1"/>
  <c r="P20" i="1" s="1"/>
  <c r="M20" i="1"/>
  <c r="N20" i="1" s="1"/>
  <c r="Q20" i="1"/>
  <c r="R20" i="1" s="1"/>
  <c r="G16" i="1"/>
  <c r="U16" i="1" s="1"/>
  <c r="D22" i="1"/>
  <c r="F21" i="1"/>
  <c r="H16" i="1" l="1"/>
  <c r="V16" i="1" s="1"/>
  <c r="F22" i="1"/>
  <c r="D23" i="1"/>
  <c r="Q21" i="1"/>
  <c r="R21" i="1" s="1"/>
  <c r="M21" i="1"/>
  <c r="N21" i="1" s="1"/>
  <c r="S21" i="1"/>
  <c r="T21" i="1" s="1"/>
  <c r="O21" i="1"/>
  <c r="P21" i="1" s="1"/>
  <c r="G17" i="1" l="1"/>
  <c r="U17" i="1" s="1"/>
  <c r="D24" i="1"/>
  <c r="F23" i="1"/>
  <c r="Q22" i="1"/>
  <c r="R22" i="1" s="1"/>
  <c r="M22" i="1"/>
  <c r="N22" i="1" s="1"/>
  <c r="O22" i="1"/>
  <c r="P22" i="1" s="1"/>
  <c r="S22" i="1"/>
  <c r="T22" i="1" s="1"/>
  <c r="H17" i="1" l="1"/>
  <c r="V17" i="1" s="1"/>
  <c r="S23" i="1"/>
  <c r="T23" i="1" s="1"/>
  <c r="O23" i="1"/>
  <c r="P23" i="1" s="1"/>
  <c r="Q23" i="1"/>
  <c r="R23" i="1" s="1"/>
  <c r="M23" i="1"/>
  <c r="N23" i="1" s="1"/>
  <c r="F24" i="1"/>
  <c r="D25" i="1"/>
  <c r="S24" i="1" l="1"/>
  <c r="T24" i="1" s="1"/>
  <c r="O24" i="1"/>
  <c r="P24" i="1" s="1"/>
  <c r="Q24" i="1"/>
  <c r="R24" i="1" s="1"/>
  <c r="M24" i="1"/>
  <c r="N24" i="1" s="1"/>
  <c r="D26" i="1"/>
  <c r="F25" i="1"/>
  <c r="G18" i="1"/>
  <c r="U18" i="1" s="1"/>
  <c r="Q25" i="1" l="1"/>
  <c r="R25" i="1" s="1"/>
  <c r="M25" i="1"/>
  <c r="N25" i="1" s="1"/>
  <c r="S25" i="1"/>
  <c r="T25" i="1" s="1"/>
  <c r="O25" i="1"/>
  <c r="P25" i="1" s="1"/>
  <c r="F26" i="1"/>
  <c r="D27" i="1"/>
  <c r="H18" i="1"/>
  <c r="V18" i="1" s="1"/>
  <c r="D28" i="1" l="1"/>
  <c r="F27" i="1"/>
  <c r="G19" i="1"/>
  <c r="U19" i="1" s="1"/>
  <c r="Q26" i="1"/>
  <c r="R26" i="1" s="1"/>
  <c r="M26" i="1"/>
  <c r="N26" i="1" s="1"/>
  <c r="S26" i="1"/>
  <c r="T26" i="1" s="1"/>
  <c r="O26" i="1"/>
  <c r="P26" i="1" s="1"/>
  <c r="H19" i="1" l="1"/>
  <c r="V19" i="1" s="1"/>
  <c r="S27" i="1"/>
  <c r="T27" i="1" s="1"/>
  <c r="O27" i="1"/>
  <c r="P27" i="1" s="1"/>
  <c r="Q27" i="1"/>
  <c r="R27" i="1" s="1"/>
  <c r="M27" i="1"/>
  <c r="N27" i="1" s="1"/>
  <c r="F28" i="1"/>
  <c r="D29" i="1"/>
  <c r="S28" i="1" l="1"/>
  <c r="T28" i="1" s="1"/>
  <c r="O28" i="1"/>
  <c r="P28" i="1" s="1"/>
  <c r="M28" i="1"/>
  <c r="N28" i="1" s="1"/>
  <c r="Q28" i="1"/>
  <c r="R28" i="1" s="1"/>
  <c r="G20" i="1"/>
  <c r="U20" i="1" s="1"/>
  <c r="D30" i="1"/>
  <c r="F29" i="1"/>
  <c r="H20" i="1" l="1"/>
  <c r="V20" i="1" s="1"/>
  <c r="F30" i="1"/>
  <c r="D31" i="1"/>
  <c r="Q29" i="1"/>
  <c r="R29" i="1" s="1"/>
  <c r="M29" i="1"/>
  <c r="N29" i="1" s="1"/>
  <c r="S29" i="1"/>
  <c r="T29" i="1" s="1"/>
  <c r="O29" i="1"/>
  <c r="P29" i="1" s="1"/>
  <c r="D32" i="1" l="1"/>
  <c r="F31" i="1"/>
  <c r="Q30" i="1"/>
  <c r="R30" i="1" s="1"/>
  <c r="M30" i="1"/>
  <c r="N30" i="1" s="1"/>
  <c r="O30" i="1"/>
  <c r="P30" i="1" s="1"/>
  <c r="S30" i="1"/>
  <c r="T30" i="1" s="1"/>
  <c r="G21" i="1"/>
  <c r="U21" i="1" s="1"/>
  <c r="S31" i="1" l="1"/>
  <c r="T31" i="1" s="1"/>
  <c r="O31" i="1"/>
  <c r="P31" i="1" s="1"/>
  <c r="Q31" i="1"/>
  <c r="R31" i="1" s="1"/>
  <c r="M31" i="1"/>
  <c r="N31" i="1" s="1"/>
  <c r="H21" i="1"/>
  <c r="V21" i="1" s="1"/>
  <c r="F32" i="1"/>
  <c r="D33" i="1"/>
  <c r="G22" i="1" l="1"/>
  <c r="U22" i="1" s="1"/>
  <c r="S32" i="1"/>
  <c r="T32" i="1" s="1"/>
  <c r="O32" i="1"/>
  <c r="P32" i="1" s="1"/>
  <c r="Q32" i="1"/>
  <c r="R32" i="1" s="1"/>
  <c r="M32" i="1"/>
  <c r="N32" i="1" s="1"/>
  <c r="D34" i="1"/>
  <c r="F33" i="1"/>
  <c r="F34" i="1" l="1"/>
  <c r="D35" i="1"/>
  <c r="H22" i="1"/>
  <c r="V22" i="1" s="1"/>
  <c r="Q33" i="1"/>
  <c r="R33" i="1" s="1"/>
  <c r="M33" i="1"/>
  <c r="N33" i="1" s="1"/>
  <c r="S33" i="1"/>
  <c r="T33" i="1" s="1"/>
  <c r="O33" i="1"/>
  <c r="P33" i="1" s="1"/>
  <c r="G23" i="1" l="1"/>
  <c r="U23" i="1" s="1"/>
  <c r="D36" i="1"/>
  <c r="F35" i="1"/>
  <c r="Q34" i="1"/>
  <c r="R34" i="1" s="1"/>
  <c r="M34" i="1"/>
  <c r="N34" i="1" s="1"/>
  <c r="S34" i="1"/>
  <c r="T34" i="1" s="1"/>
  <c r="O34" i="1"/>
  <c r="P34" i="1" s="1"/>
  <c r="S35" i="1" l="1"/>
  <c r="T35" i="1" s="1"/>
  <c r="O35" i="1"/>
  <c r="P35" i="1" s="1"/>
  <c r="Q35" i="1"/>
  <c r="R35" i="1" s="1"/>
  <c r="M35" i="1"/>
  <c r="N35" i="1" s="1"/>
  <c r="F36" i="1"/>
  <c r="D37" i="1"/>
  <c r="H23" i="1"/>
  <c r="V23" i="1" s="1"/>
  <c r="D38" i="1" l="1"/>
  <c r="F37" i="1"/>
  <c r="S36" i="1"/>
  <c r="T36" i="1" s="1"/>
  <c r="O36" i="1"/>
  <c r="P36" i="1" s="1"/>
  <c r="M36" i="1"/>
  <c r="N36" i="1" s="1"/>
  <c r="Q36" i="1"/>
  <c r="R36" i="1" s="1"/>
  <c r="G24" i="1"/>
  <c r="U24" i="1" s="1"/>
  <c r="Q37" i="1" l="1"/>
  <c r="R37" i="1" s="1"/>
  <c r="M37" i="1"/>
  <c r="N37" i="1" s="1"/>
  <c r="S37" i="1"/>
  <c r="T37" i="1" s="1"/>
  <c r="O37" i="1"/>
  <c r="P37" i="1" s="1"/>
  <c r="H24" i="1"/>
  <c r="V24" i="1" s="1"/>
  <c r="F38" i="1"/>
  <c r="D39" i="1"/>
  <c r="Q38" i="1" l="1"/>
  <c r="R38" i="1" s="1"/>
  <c r="M38" i="1"/>
  <c r="N38" i="1" s="1"/>
  <c r="O38" i="1"/>
  <c r="P38" i="1" s="1"/>
  <c r="S38" i="1"/>
  <c r="T38" i="1" s="1"/>
  <c r="G25" i="1"/>
  <c r="U25" i="1" s="1"/>
  <c r="D40" i="1"/>
  <c r="F39" i="1"/>
  <c r="F40" i="1" l="1"/>
  <c r="D41" i="1"/>
  <c r="H25" i="1"/>
  <c r="V25" i="1" s="1"/>
  <c r="S39" i="1"/>
  <c r="T39" i="1" s="1"/>
  <c r="O39" i="1"/>
  <c r="P39" i="1" s="1"/>
  <c r="Q39" i="1"/>
  <c r="R39" i="1" s="1"/>
  <c r="M39" i="1"/>
  <c r="N39" i="1" s="1"/>
  <c r="G26" i="1" l="1"/>
  <c r="U26" i="1" s="1"/>
  <c r="D42" i="1"/>
  <c r="F41" i="1"/>
  <c r="S40" i="1"/>
  <c r="T40" i="1" s="1"/>
  <c r="O40" i="1"/>
  <c r="P40" i="1" s="1"/>
  <c r="Q40" i="1"/>
  <c r="R40" i="1" s="1"/>
  <c r="M40" i="1"/>
  <c r="N40" i="1" s="1"/>
  <c r="Q41" i="1" l="1"/>
  <c r="R41" i="1" s="1"/>
  <c r="M41" i="1"/>
  <c r="N41" i="1" s="1"/>
  <c r="S41" i="1"/>
  <c r="T41" i="1" s="1"/>
  <c r="O41" i="1"/>
  <c r="P41" i="1" s="1"/>
  <c r="F42" i="1"/>
  <c r="D43" i="1"/>
  <c r="H26" i="1"/>
  <c r="V26" i="1" s="1"/>
  <c r="G27" i="1" l="1"/>
  <c r="U27" i="1" s="1"/>
  <c r="D44" i="1"/>
  <c r="F43" i="1"/>
  <c r="Q42" i="1"/>
  <c r="R42" i="1" s="1"/>
  <c r="S42" i="1"/>
  <c r="T42" i="1" s="1"/>
  <c r="O42" i="1"/>
  <c r="P42" i="1" s="1"/>
  <c r="M42" i="1"/>
  <c r="N42" i="1" s="1"/>
  <c r="S43" i="1" l="1"/>
  <c r="T43" i="1" s="1"/>
  <c r="O43" i="1"/>
  <c r="P43" i="1" s="1"/>
  <c r="Q43" i="1"/>
  <c r="R43" i="1" s="1"/>
  <c r="M43" i="1"/>
  <c r="N43" i="1" s="1"/>
  <c r="F44" i="1"/>
  <c r="D45" i="1"/>
  <c r="H27" i="1"/>
  <c r="V27" i="1" s="1"/>
  <c r="D46" i="1" l="1"/>
  <c r="F45" i="1"/>
  <c r="Q44" i="1"/>
  <c r="R44" i="1" s="1"/>
  <c r="M44" i="1"/>
  <c r="N44" i="1" s="1"/>
  <c r="S44" i="1"/>
  <c r="T44" i="1" s="1"/>
  <c r="O44" i="1"/>
  <c r="P44" i="1" s="1"/>
  <c r="G28" i="1"/>
  <c r="U28" i="1" s="1"/>
  <c r="Q45" i="1" l="1"/>
  <c r="R45" i="1" s="1"/>
  <c r="M45" i="1"/>
  <c r="N45" i="1" s="1"/>
  <c r="S45" i="1"/>
  <c r="T45" i="1" s="1"/>
  <c r="O45" i="1"/>
  <c r="P45" i="1" s="1"/>
  <c r="H28" i="1"/>
  <c r="V28" i="1" s="1"/>
  <c r="F46" i="1"/>
  <c r="D47" i="1"/>
  <c r="S46" i="1" l="1"/>
  <c r="T46" i="1" s="1"/>
  <c r="O46" i="1"/>
  <c r="P46" i="1" s="1"/>
  <c r="Q46" i="1"/>
  <c r="R46" i="1" s="1"/>
  <c r="M46" i="1"/>
  <c r="N46" i="1" s="1"/>
  <c r="G29" i="1"/>
  <c r="U29" i="1" s="1"/>
  <c r="D48" i="1"/>
  <c r="F47" i="1"/>
  <c r="F48" i="1" l="1"/>
  <c r="D49" i="1"/>
  <c r="H29" i="1"/>
  <c r="V29" i="1" s="1"/>
  <c r="S47" i="1"/>
  <c r="T47" i="1" s="1"/>
  <c r="O47" i="1"/>
  <c r="P47" i="1" s="1"/>
  <c r="Q47" i="1"/>
  <c r="R47" i="1" s="1"/>
  <c r="M47" i="1"/>
  <c r="N47" i="1" s="1"/>
  <c r="G30" i="1" l="1"/>
  <c r="U30" i="1" s="1"/>
  <c r="D50" i="1"/>
  <c r="F49" i="1"/>
  <c r="Q48" i="1"/>
  <c r="R48" i="1" s="1"/>
  <c r="M48" i="1"/>
  <c r="N48" i="1" s="1"/>
  <c r="S48" i="1"/>
  <c r="T48" i="1" s="1"/>
  <c r="O48" i="1"/>
  <c r="P48" i="1" s="1"/>
  <c r="Q49" i="1" l="1"/>
  <c r="R49" i="1" s="1"/>
  <c r="M49" i="1"/>
  <c r="N49" i="1" s="1"/>
  <c r="S49" i="1"/>
  <c r="T49" i="1" s="1"/>
  <c r="O49" i="1"/>
  <c r="P49" i="1" s="1"/>
  <c r="F50" i="1"/>
  <c r="D51" i="1"/>
  <c r="H30" i="1"/>
  <c r="V30" i="1" s="1"/>
  <c r="G31" i="1" l="1"/>
  <c r="U31" i="1" s="1"/>
  <c r="D52" i="1"/>
  <c r="F51" i="1"/>
  <c r="S50" i="1"/>
  <c r="T50" i="1" s="1"/>
  <c r="O50" i="1"/>
  <c r="P50" i="1" s="1"/>
  <c r="Q50" i="1"/>
  <c r="R50" i="1" s="1"/>
  <c r="M50" i="1"/>
  <c r="N50" i="1" s="1"/>
  <c r="S51" i="1" l="1"/>
  <c r="T51" i="1" s="1"/>
  <c r="O51" i="1"/>
  <c r="P51" i="1" s="1"/>
  <c r="Q51" i="1"/>
  <c r="R51" i="1" s="1"/>
  <c r="M51" i="1"/>
  <c r="N51" i="1" s="1"/>
  <c r="F52" i="1"/>
  <c r="D53" i="1"/>
  <c r="H31" i="1"/>
  <c r="V31" i="1" s="1"/>
  <c r="D54" i="1" l="1"/>
  <c r="F53" i="1"/>
  <c r="Q52" i="1"/>
  <c r="R52" i="1" s="1"/>
  <c r="M52" i="1"/>
  <c r="N52" i="1" s="1"/>
  <c r="S52" i="1"/>
  <c r="T52" i="1" s="1"/>
  <c r="O52" i="1"/>
  <c r="P52" i="1" s="1"/>
  <c r="G32" i="1"/>
  <c r="U32" i="1" s="1"/>
  <c r="Q53" i="1" l="1"/>
  <c r="R53" i="1" s="1"/>
  <c r="M53" i="1"/>
  <c r="N53" i="1" s="1"/>
  <c r="S53" i="1"/>
  <c r="T53" i="1" s="1"/>
  <c r="O53" i="1"/>
  <c r="P53" i="1" s="1"/>
  <c r="H32" i="1"/>
  <c r="V32" i="1" s="1"/>
  <c r="F54" i="1"/>
  <c r="D55" i="1"/>
  <c r="D56" i="1" l="1"/>
  <c r="F55" i="1"/>
  <c r="S54" i="1"/>
  <c r="T54" i="1" s="1"/>
  <c r="O54" i="1"/>
  <c r="P54" i="1" s="1"/>
  <c r="Q54" i="1"/>
  <c r="R54" i="1" s="1"/>
  <c r="M54" i="1"/>
  <c r="N54" i="1" s="1"/>
  <c r="G33" i="1"/>
  <c r="U33" i="1" s="1"/>
  <c r="Q55" i="1" l="1"/>
  <c r="R55" i="1" s="1"/>
  <c r="S55" i="1"/>
  <c r="T55" i="1" s="1"/>
  <c r="M55" i="1"/>
  <c r="N55" i="1" s="1"/>
  <c r="O55" i="1"/>
  <c r="P55" i="1" s="1"/>
  <c r="H33" i="1"/>
  <c r="V33" i="1" s="1"/>
  <c r="D57" i="1"/>
  <c r="F56" i="1"/>
  <c r="F57" i="1" l="1"/>
  <c r="D58" i="1"/>
  <c r="G34" i="1"/>
  <c r="U34" i="1" s="1"/>
  <c r="Q56" i="1"/>
  <c r="R56" i="1" s="1"/>
  <c r="M56" i="1"/>
  <c r="N56" i="1" s="1"/>
  <c r="O56" i="1"/>
  <c r="P56" i="1" s="1"/>
  <c r="S56" i="1"/>
  <c r="T56" i="1" s="1"/>
  <c r="H34" i="1" l="1"/>
  <c r="V34" i="1" s="1"/>
  <c r="D59" i="1"/>
  <c r="F58" i="1"/>
  <c r="S57" i="1"/>
  <c r="T57" i="1" s="1"/>
  <c r="M57" i="1"/>
  <c r="N57" i="1" s="1"/>
  <c r="O57" i="1"/>
  <c r="P57" i="1" s="1"/>
  <c r="Q57" i="1"/>
  <c r="R57" i="1" s="1"/>
  <c r="S58" i="1" l="1"/>
  <c r="T58" i="1" s="1"/>
  <c r="O58" i="1"/>
  <c r="P58" i="1" s="1"/>
  <c r="Q58" i="1"/>
  <c r="R58" i="1" s="1"/>
  <c r="M58" i="1"/>
  <c r="N58" i="1" s="1"/>
  <c r="F59" i="1"/>
  <c r="D60" i="1"/>
  <c r="G35" i="1"/>
  <c r="U35" i="1" s="1"/>
  <c r="D61" i="1" l="1"/>
  <c r="F60" i="1"/>
  <c r="O59" i="1"/>
  <c r="P59" i="1" s="1"/>
  <c r="M59" i="1"/>
  <c r="N59" i="1" s="1"/>
  <c r="Q59" i="1"/>
  <c r="R59" i="1" s="1"/>
  <c r="S59" i="1"/>
  <c r="T59" i="1" s="1"/>
  <c r="H35" i="1"/>
  <c r="V35" i="1" s="1"/>
  <c r="Q60" i="1" l="1"/>
  <c r="R60" i="1" s="1"/>
  <c r="M60" i="1"/>
  <c r="N60" i="1" s="1"/>
  <c r="S60" i="1"/>
  <c r="T60" i="1" s="1"/>
  <c r="O60" i="1"/>
  <c r="P60" i="1" s="1"/>
  <c r="G36" i="1"/>
  <c r="U36" i="1" s="1"/>
  <c r="F61" i="1"/>
  <c r="D62" i="1"/>
  <c r="Q61" i="1" l="1"/>
  <c r="R61" i="1" s="1"/>
  <c r="O61" i="1"/>
  <c r="P61" i="1" s="1"/>
  <c r="S61" i="1"/>
  <c r="T61" i="1" s="1"/>
  <c r="M61" i="1"/>
  <c r="N61" i="1" s="1"/>
  <c r="H36" i="1"/>
  <c r="V36" i="1" s="1"/>
  <c r="D63" i="1"/>
  <c r="F62" i="1"/>
  <c r="F63" i="1" l="1"/>
  <c r="D64" i="1"/>
  <c r="G37" i="1"/>
  <c r="U37" i="1" s="1"/>
  <c r="S62" i="1"/>
  <c r="T62" i="1" s="1"/>
  <c r="O62" i="1"/>
  <c r="P62" i="1" s="1"/>
  <c r="M62" i="1"/>
  <c r="N62" i="1" s="1"/>
  <c r="Q62" i="1"/>
  <c r="R62" i="1" s="1"/>
  <c r="H37" i="1" l="1"/>
  <c r="V37" i="1" s="1"/>
  <c r="F64" i="1"/>
  <c r="D65" i="1"/>
  <c r="S63" i="1"/>
  <c r="T63" i="1" s="1"/>
  <c r="Q63" i="1"/>
  <c r="R63" i="1" s="1"/>
  <c r="O63" i="1"/>
  <c r="P63" i="1" s="1"/>
  <c r="M63" i="1"/>
  <c r="N63" i="1" s="1"/>
  <c r="F65" i="1" l="1"/>
  <c r="D66" i="1"/>
  <c r="Q64" i="1"/>
  <c r="R64" i="1" s="1"/>
  <c r="M64" i="1"/>
  <c r="N64" i="1" s="1"/>
  <c r="O64" i="1"/>
  <c r="P64" i="1" s="1"/>
  <c r="S64" i="1"/>
  <c r="T64" i="1" s="1"/>
  <c r="G38" i="1"/>
  <c r="U38" i="1" s="1"/>
  <c r="D67" i="1" l="1"/>
  <c r="F66" i="1"/>
  <c r="H38" i="1"/>
  <c r="V38" i="1" s="1"/>
  <c r="S65" i="1"/>
  <c r="T65" i="1" s="1"/>
  <c r="M65" i="1"/>
  <c r="N65" i="1" s="1"/>
  <c r="Q65" i="1"/>
  <c r="R65" i="1" s="1"/>
  <c r="O65" i="1"/>
  <c r="P65" i="1" s="1"/>
  <c r="G39" i="1" l="1"/>
  <c r="U39" i="1" s="1"/>
  <c r="S66" i="1"/>
  <c r="T66" i="1" s="1"/>
  <c r="O66" i="1"/>
  <c r="P66" i="1" s="1"/>
  <c r="Q66" i="1"/>
  <c r="R66" i="1" s="1"/>
  <c r="M66" i="1"/>
  <c r="N66" i="1" s="1"/>
  <c r="D68" i="1"/>
  <c r="F67" i="1"/>
  <c r="F68" i="1" l="1"/>
  <c r="D69" i="1"/>
  <c r="H39" i="1"/>
  <c r="V39" i="1" s="1"/>
  <c r="M67" i="1"/>
  <c r="N67" i="1" s="1"/>
  <c r="O67" i="1"/>
  <c r="P67" i="1" s="1"/>
  <c r="S67" i="1"/>
  <c r="T67" i="1" s="1"/>
  <c r="Q67" i="1"/>
  <c r="R67" i="1" s="1"/>
  <c r="G40" i="1" l="1"/>
  <c r="U40" i="1" s="1"/>
  <c r="F69" i="1"/>
  <c r="D70" i="1"/>
  <c r="Q68" i="1"/>
  <c r="R68" i="1" s="1"/>
  <c r="M68" i="1"/>
  <c r="N68" i="1" s="1"/>
  <c r="S68" i="1"/>
  <c r="T68" i="1" s="1"/>
  <c r="O68" i="1"/>
  <c r="P68" i="1" s="1"/>
  <c r="D71" i="1" l="1"/>
  <c r="F70" i="1"/>
  <c r="O69" i="1"/>
  <c r="P69" i="1" s="1"/>
  <c r="Q69" i="1"/>
  <c r="R69" i="1" s="1"/>
  <c r="S69" i="1"/>
  <c r="T69" i="1" s="1"/>
  <c r="M69" i="1"/>
  <c r="N69" i="1" s="1"/>
  <c r="H40" i="1"/>
  <c r="V40" i="1" s="1"/>
  <c r="G41" i="1" l="1"/>
  <c r="U41" i="1" s="1"/>
  <c r="S70" i="1"/>
  <c r="T70" i="1" s="1"/>
  <c r="O70" i="1"/>
  <c r="P70" i="1" s="1"/>
  <c r="M70" i="1"/>
  <c r="N70" i="1" s="1"/>
  <c r="Q70" i="1"/>
  <c r="R70" i="1" s="1"/>
  <c r="D72" i="1"/>
  <c r="F71" i="1"/>
  <c r="D73" i="1" l="1"/>
  <c r="F72" i="1"/>
  <c r="H41" i="1"/>
  <c r="V41" i="1" s="1"/>
  <c r="Q71" i="1"/>
  <c r="R71" i="1" s="1"/>
  <c r="S71" i="1"/>
  <c r="T71" i="1" s="1"/>
  <c r="M71" i="1"/>
  <c r="N71" i="1" s="1"/>
  <c r="O71" i="1"/>
  <c r="P71" i="1" s="1"/>
  <c r="G42" i="1" l="1"/>
  <c r="U42" i="1" s="1"/>
  <c r="Q72" i="1"/>
  <c r="R72" i="1" s="1"/>
  <c r="M72" i="1"/>
  <c r="N72" i="1" s="1"/>
  <c r="O72" i="1"/>
  <c r="P72" i="1" s="1"/>
  <c r="S72" i="1"/>
  <c r="T72" i="1" s="1"/>
  <c r="F73" i="1"/>
  <c r="D74" i="1"/>
  <c r="S73" i="1" l="1"/>
  <c r="T73" i="1" s="1"/>
  <c r="M73" i="1"/>
  <c r="N73" i="1" s="1"/>
  <c r="O73" i="1"/>
  <c r="P73" i="1" s="1"/>
  <c r="Q73" i="1"/>
  <c r="R73" i="1" s="1"/>
  <c r="H42" i="1"/>
  <c r="V42" i="1" s="1"/>
  <c r="D75" i="1"/>
  <c r="F74" i="1"/>
  <c r="F75" i="1" l="1"/>
  <c r="D76" i="1"/>
  <c r="G43" i="1"/>
  <c r="U43" i="1" s="1"/>
  <c r="S74" i="1"/>
  <c r="T74" i="1" s="1"/>
  <c r="O74" i="1"/>
  <c r="P74" i="1" s="1"/>
  <c r="Q74" i="1"/>
  <c r="R74" i="1" s="1"/>
  <c r="M74" i="1"/>
  <c r="N74" i="1" s="1"/>
  <c r="H43" i="1" l="1"/>
  <c r="V43" i="1" s="1"/>
  <c r="D77" i="1"/>
  <c r="F76" i="1"/>
  <c r="O75" i="1"/>
  <c r="P75" i="1" s="1"/>
  <c r="M75" i="1"/>
  <c r="N75" i="1" s="1"/>
  <c r="Q75" i="1"/>
  <c r="R75" i="1" s="1"/>
  <c r="S75" i="1"/>
  <c r="T75" i="1" s="1"/>
  <c r="Q76" i="1" l="1"/>
  <c r="R76" i="1" s="1"/>
  <c r="M76" i="1"/>
  <c r="N76" i="1" s="1"/>
  <c r="S76" i="1"/>
  <c r="T76" i="1" s="1"/>
  <c r="O76" i="1"/>
  <c r="P76" i="1" s="1"/>
  <c r="F77" i="1"/>
  <c r="D78" i="1"/>
  <c r="G44" i="1"/>
  <c r="U44" i="1" s="1"/>
  <c r="D79" i="1" l="1"/>
  <c r="F78" i="1"/>
  <c r="Q77" i="1"/>
  <c r="R77" i="1" s="1"/>
  <c r="O77" i="1"/>
  <c r="P77" i="1" s="1"/>
  <c r="S77" i="1"/>
  <c r="T77" i="1" s="1"/>
  <c r="M77" i="1"/>
  <c r="N77" i="1" s="1"/>
  <c r="H44" i="1"/>
  <c r="V44" i="1" s="1"/>
  <c r="S78" i="1" l="1"/>
  <c r="T78" i="1" s="1"/>
  <c r="O78" i="1"/>
  <c r="P78" i="1" s="1"/>
  <c r="Q78" i="1"/>
  <c r="R78" i="1" s="1"/>
  <c r="M78" i="1"/>
  <c r="N78" i="1" s="1"/>
  <c r="G45" i="1"/>
  <c r="U45" i="1" s="1"/>
  <c r="F79" i="1"/>
  <c r="D80" i="1"/>
  <c r="Q79" i="1" l="1"/>
  <c r="R79" i="1" s="1"/>
  <c r="O79" i="1"/>
  <c r="P79" i="1" s="1"/>
  <c r="S79" i="1"/>
  <c r="T79" i="1" s="1"/>
  <c r="M79" i="1"/>
  <c r="N79" i="1" s="1"/>
  <c r="H45" i="1"/>
  <c r="V45" i="1" s="1"/>
  <c r="D81" i="1"/>
  <c r="F80" i="1"/>
  <c r="F81" i="1" l="1"/>
  <c r="D82" i="1"/>
  <c r="G46" i="1"/>
  <c r="U46" i="1" s="1"/>
  <c r="Q80" i="1"/>
  <c r="Q81" i="1" s="1"/>
  <c r="M80" i="1"/>
  <c r="M81" i="1" s="1"/>
  <c r="O80" i="1"/>
  <c r="S80" i="1"/>
  <c r="T81" i="1" l="1"/>
  <c r="T80" i="1"/>
  <c r="H46" i="1"/>
  <c r="V46" i="1" s="1"/>
  <c r="P80" i="1"/>
  <c r="O81" i="1"/>
  <c r="P81" i="1" s="1"/>
  <c r="N81" i="1"/>
  <c r="N80" i="1"/>
  <c r="D83" i="1"/>
  <c r="F82" i="1"/>
  <c r="R80" i="1"/>
  <c r="R81" i="1"/>
  <c r="S82" i="1" l="1"/>
  <c r="T82" i="1" s="1"/>
  <c r="O82" i="1"/>
  <c r="P82" i="1" s="1"/>
  <c r="M82" i="1"/>
  <c r="N82" i="1" s="1"/>
  <c r="Q82" i="1"/>
  <c r="R82" i="1" s="1"/>
  <c r="G47" i="1"/>
  <c r="U47" i="1" s="1"/>
  <c r="D84" i="1"/>
  <c r="F83" i="1"/>
  <c r="Q83" i="1" l="1"/>
  <c r="R83" i="1" s="1"/>
  <c r="M83" i="1"/>
  <c r="N83" i="1" s="1"/>
  <c r="S83" i="1"/>
  <c r="T83" i="1" s="1"/>
  <c r="O83" i="1"/>
  <c r="P83" i="1" s="1"/>
  <c r="F84" i="1"/>
  <c r="D85" i="1"/>
  <c r="H47" i="1"/>
  <c r="V47" i="1" s="1"/>
  <c r="D86" i="1" l="1"/>
  <c r="F85" i="1"/>
  <c r="Q84" i="1"/>
  <c r="R84" i="1" s="1"/>
  <c r="S84" i="1"/>
  <c r="T84" i="1" s="1"/>
  <c r="O84" i="1"/>
  <c r="P84" i="1" s="1"/>
  <c r="M84" i="1"/>
  <c r="N84" i="1" s="1"/>
  <c r="G48" i="1"/>
  <c r="U48" i="1" s="1"/>
  <c r="S85" i="1" l="1"/>
  <c r="T85" i="1" s="1"/>
  <c r="O85" i="1"/>
  <c r="P85" i="1" s="1"/>
  <c r="M85" i="1"/>
  <c r="N85" i="1" s="1"/>
  <c r="Q85" i="1"/>
  <c r="R85" i="1" s="1"/>
  <c r="H48" i="1"/>
  <c r="V48" i="1" s="1"/>
  <c r="D87" i="1"/>
  <c r="F86" i="1"/>
  <c r="F87" i="1" l="1"/>
  <c r="D88" i="1"/>
  <c r="G49" i="1"/>
  <c r="U49" i="1" s="1"/>
  <c r="S86" i="1"/>
  <c r="T86" i="1" s="1"/>
  <c r="Q86" i="1"/>
  <c r="R86" i="1" s="1"/>
  <c r="M86" i="1"/>
  <c r="N86" i="1" s="1"/>
  <c r="O86" i="1"/>
  <c r="P86" i="1" s="1"/>
  <c r="H49" i="1" l="1"/>
  <c r="V49" i="1" s="1"/>
  <c r="F88" i="1"/>
  <c r="D89" i="1"/>
  <c r="Q87" i="1"/>
  <c r="R87" i="1" s="1"/>
  <c r="M87" i="1"/>
  <c r="N87" i="1" s="1"/>
  <c r="O87" i="1"/>
  <c r="P87" i="1" s="1"/>
  <c r="S87" i="1"/>
  <c r="T87" i="1" s="1"/>
  <c r="D90" i="1" l="1"/>
  <c r="F89" i="1"/>
  <c r="O88" i="1"/>
  <c r="P88" i="1" s="1"/>
  <c r="S88" i="1"/>
  <c r="T88" i="1" s="1"/>
  <c r="Q88" i="1"/>
  <c r="R88" i="1" s="1"/>
  <c r="M88" i="1"/>
  <c r="N88" i="1" s="1"/>
  <c r="G50" i="1"/>
  <c r="U50" i="1" s="1"/>
  <c r="S89" i="1" l="1"/>
  <c r="T89" i="1" s="1"/>
  <c r="O89" i="1"/>
  <c r="P89" i="1" s="1"/>
  <c r="Q89" i="1"/>
  <c r="R89" i="1" s="1"/>
  <c r="M89" i="1"/>
  <c r="N89" i="1" s="1"/>
  <c r="H50" i="1"/>
  <c r="V50" i="1" s="1"/>
  <c r="D91" i="1"/>
  <c r="F90" i="1"/>
  <c r="D92" i="1" l="1"/>
  <c r="F91" i="1"/>
  <c r="G51" i="1"/>
  <c r="U51" i="1" s="1"/>
  <c r="M90" i="1"/>
  <c r="N90" i="1" s="1"/>
  <c r="Q90" i="1"/>
  <c r="R90" i="1" s="1"/>
  <c r="O90" i="1"/>
  <c r="P90" i="1" s="1"/>
  <c r="S90" i="1"/>
  <c r="T90" i="1" s="1"/>
  <c r="Q91" i="1" l="1"/>
  <c r="R91" i="1" s="1"/>
  <c r="M91" i="1"/>
  <c r="N91" i="1" s="1"/>
  <c r="S91" i="1"/>
  <c r="T91" i="1" s="1"/>
  <c r="O91" i="1"/>
  <c r="P91" i="1" s="1"/>
  <c r="H51" i="1"/>
  <c r="V51" i="1" s="1"/>
  <c r="F92" i="1"/>
  <c r="D93" i="1"/>
  <c r="G52" i="1" l="1"/>
  <c r="U52" i="1" s="1"/>
  <c r="D94" i="1"/>
  <c r="F93" i="1"/>
  <c r="O92" i="1"/>
  <c r="P92" i="1" s="1"/>
  <c r="S92" i="1"/>
  <c r="T92" i="1" s="1"/>
  <c r="M92" i="1"/>
  <c r="N92" i="1" s="1"/>
  <c r="Q92" i="1"/>
  <c r="R92" i="1" s="1"/>
  <c r="S93" i="1" l="1"/>
  <c r="T93" i="1" s="1"/>
  <c r="O93" i="1"/>
  <c r="P93" i="1" s="1"/>
  <c r="M93" i="1"/>
  <c r="N93" i="1" s="1"/>
  <c r="Q93" i="1"/>
  <c r="R93" i="1" s="1"/>
  <c r="F94" i="1"/>
  <c r="D95" i="1"/>
  <c r="H52" i="1"/>
  <c r="V52" i="1" s="1"/>
  <c r="G53" i="1" l="1"/>
  <c r="U53" i="1" s="1"/>
  <c r="D96" i="1"/>
  <c r="F95" i="1"/>
  <c r="Q94" i="1"/>
  <c r="R94" i="1" s="1"/>
  <c r="S94" i="1"/>
  <c r="T94" i="1" s="1"/>
  <c r="M94" i="1"/>
  <c r="N94" i="1" s="1"/>
  <c r="O94" i="1"/>
  <c r="P94" i="1" s="1"/>
  <c r="F96" i="1" l="1"/>
  <c r="D97" i="1"/>
  <c r="Q95" i="1"/>
  <c r="R95" i="1" s="1"/>
  <c r="M95" i="1"/>
  <c r="N95" i="1" s="1"/>
  <c r="S95" i="1"/>
  <c r="T95" i="1" s="1"/>
  <c r="O95" i="1"/>
  <c r="P95" i="1" s="1"/>
  <c r="H53" i="1"/>
  <c r="V53" i="1" s="1"/>
  <c r="D98" i="1" l="1"/>
  <c r="F97" i="1"/>
  <c r="G54" i="1"/>
  <c r="U54" i="1" s="1"/>
  <c r="S96" i="1"/>
  <c r="T96" i="1" s="1"/>
  <c r="M96" i="1"/>
  <c r="N96" i="1" s="1"/>
  <c r="Q96" i="1"/>
  <c r="R96" i="1" s="1"/>
  <c r="O96" i="1"/>
  <c r="P96" i="1" s="1"/>
  <c r="H54" i="1" l="1"/>
  <c r="V54" i="1" s="1"/>
  <c r="S97" i="1"/>
  <c r="T97" i="1" s="1"/>
  <c r="O97" i="1"/>
  <c r="P97" i="1" s="1"/>
  <c r="Q97" i="1"/>
  <c r="R97" i="1" s="1"/>
  <c r="M97" i="1"/>
  <c r="N97" i="1" s="1"/>
  <c r="F98" i="1"/>
  <c r="D99" i="1"/>
  <c r="O98" i="1" l="1"/>
  <c r="P98" i="1" s="1"/>
  <c r="Q98" i="1"/>
  <c r="R98" i="1" s="1"/>
  <c r="S98" i="1"/>
  <c r="T98" i="1" s="1"/>
  <c r="M98" i="1"/>
  <c r="N98" i="1" s="1"/>
  <c r="F99" i="1"/>
  <c r="D100" i="1"/>
  <c r="G55" i="1"/>
  <c r="U55" i="1" s="1"/>
  <c r="F100" i="1" l="1"/>
  <c r="D101" i="1"/>
  <c r="Q99" i="1"/>
  <c r="R99" i="1" s="1"/>
  <c r="M99" i="1"/>
  <c r="N99" i="1" s="1"/>
  <c r="O99" i="1"/>
  <c r="P99" i="1" s="1"/>
  <c r="S99" i="1"/>
  <c r="T99" i="1" s="1"/>
  <c r="H55" i="1"/>
  <c r="V55" i="1" s="1"/>
  <c r="G56" i="1" l="1"/>
  <c r="U56" i="1" s="1"/>
  <c r="D102" i="1"/>
  <c r="F101" i="1"/>
  <c r="Q100" i="1"/>
  <c r="R100" i="1" s="1"/>
  <c r="M100" i="1"/>
  <c r="N100" i="1" s="1"/>
  <c r="O100" i="1"/>
  <c r="P100" i="1" s="1"/>
  <c r="S100" i="1"/>
  <c r="T100" i="1" s="1"/>
  <c r="S101" i="1" l="1"/>
  <c r="T101" i="1" s="1"/>
  <c r="O101" i="1"/>
  <c r="P101" i="1" s="1"/>
  <c r="M101" i="1"/>
  <c r="N101" i="1" s="1"/>
  <c r="Q101" i="1"/>
  <c r="R101" i="1" s="1"/>
  <c r="D103" i="1"/>
  <c r="F102" i="1"/>
  <c r="H56" i="1"/>
  <c r="V56" i="1" s="1"/>
  <c r="S102" i="1" l="1"/>
  <c r="T102" i="1" s="1"/>
  <c r="O102" i="1"/>
  <c r="P102" i="1" s="1"/>
  <c r="M102" i="1"/>
  <c r="N102" i="1" s="1"/>
  <c r="Q102" i="1"/>
  <c r="R102" i="1" s="1"/>
  <c r="F103" i="1"/>
  <c r="D104" i="1"/>
  <c r="G57" i="1"/>
  <c r="U57" i="1" s="1"/>
  <c r="F104" i="1" l="1"/>
  <c r="D105" i="1"/>
  <c r="Q103" i="1"/>
  <c r="R103" i="1" s="1"/>
  <c r="M103" i="1"/>
  <c r="N103" i="1" s="1"/>
  <c r="O103" i="1"/>
  <c r="P103" i="1" s="1"/>
  <c r="S103" i="1"/>
  <c r="T103" i="1" s="1"/>
  <c r="H57" i="1"/>
  <c r="V57" i="1" s="1"/>
  <c r="G58" i="1" l="1"/>
  <c r="U58" i="1" s="1"/>
  <c r="Q104" i="1"/>
  <c r="R104" i="1" s="1"/>
  <c r="M104" i="1"/>
  <c r="N104" i="1" s="1"/>
  <c r="S104" i="1"/>
  <c r="T104" i="1" s="1"/>
  <c r="O104" i="1"/>
  <c r="P104" i="1" s="1"/>
  <c r="D106" i="1"/>
  <c r="F105" i="1"/>
  <c r="D107" i="1" l="1"/>
  <c r="F106" i="1"/>
  <c r="H58" i="1"/>
  <c r="V58" i="1" s="1"/>
  <c r="S105" i="1"/>
  <c r="T105" i="1" s="1"/>
  <c r="O105" i="1"/>
  <c r="P105" i="1" s="1"/>
  <c r="Q105" i="1"/>
  <c r="R105" i="1" s="1"/>
  <c r="M105" i="1"/>
  <c r="N105" i="1" s="1"/>
  <c r="G59" i="1" l="1"/>
  <c r="U59" i="1" s="1"/>
  <c r="M106" i="1"/>
  <c r="M107" i="1" s="1"/>
  <c r="O106" i="1"/>
  <c r="O107" i="1" s="1"/>
  <c r="S106" i="1"/>
  <c r="Q106" i="1"/>
  <c r="D108" i="1"/>
  <c r="F107" i="1"/>
  <c r="Q107" i="1" l="1"/>
  <c r="R107" i="1" s="1"/>
  <c r="R106" i="1"/>
  <c r="F108" i="1"/>
  <c r="D109" i="1"/>
  <c r="P106" i="1"/>
  <c r="P107" i="1"/>
  <c r="N107" i="1"/>
  <c r="N106" i="1"/>
  <c r="H59" i="1"/>
  <c r="V59" i="1" s="1"/>
  <c r="T106" i="1"/>
  <c r="S107" i="1"/>
  <c r="T107" i="1" s="1"/>
  <c r="D110" i="1" l="1"/>
  <c r="F109" i="1"/>
  <c r="O108" i="1"/>
  <c r="P108" i="1" s="1"/>
  <c r="M108" i="1"/>
  <c r="N108" i="1" s="1"/>
  <c r="Q108" i="1"/>
  <c r="R108" i="1" s="1"/>
  <c r="S108" i="1"/>
  <c r="T108" i="1" s="1"/>
  <c r="G60" i="1"/>
  <c r="U60" i="1" s="1"/>
  <c r="S109" i="1" l="1"/>
  <c r="T109" i="1" s="1"/>
  <c r="O109" i="1"/>
  <c r="P109" i="1" s="1"/>
  <c r="M109" i="1"/>
  <c r="N109" i="1" s="1"/>
  <c r="Q109" i="1"/>
  <c r="R109" i="1" s="1"/>
  <c r="H60" i="1"/>
  <c r="V60" i="1" s="1"/>
  <c r="D111" i="1"/>
  <c r="F110" i="1"/>
  <c r="D112" i="1" l="1"/>
  <c r="F111" i="1"/>
  <c r="G61" i="1"/>
  <c r="U61" i="1" s="1"/>
  <c r="Q110" i="1"/>
  <c r="R110" i="1" s="1"/>
  <c r="S110" i="1"/>
  <c r="T110" i="1" s="1"/>
  <c r="M110" i="1"/>
  <c r="N110" i="1" s="1"/>
  <c r="O110" i="1"/>
  <c r="P110" i="1" s="1"/>
  <c r="H61" i="1" l="1"/>
  <c r="V61" i="1" s="1"/>
  <c r="Q111" i="1"/>
  <c r="R111" i="1" s="1"/>
  <c r="M111" i="1"/>
  <c r="N111" i="1" s="1"/>
  <c r="S111" i="1"/>
  <c r="T111" i="1" s="1"/>
  <c r="O111" i="1"/>
  <c r="P111" i="1" s="1"/>
  <c r="F112" i="1"/>
  <c r="D113" i="1"/>
  <c r="S112" i="1" l="1"/>
  <c r="T112" i="1" s="1"/>
  <c r="M112" i="1"/>
  <c r="N112" i="1" s="1"/>
  <c r="Q112" i="1"/>
  <c r="R112" i="1" s="1"/>
  <c r="O112" i="1"/>
  <c r="P112" i="1" s="1"/>
  <c r="D114" i="1"/>
  <c r="F113" i="1"/>
  <c r="G62" i="1"/>
  <c r="U62" i="1" s="1"/>
  <c r="S113" i="1" l="1"/>
  <c r="T113" i="1" s="1"/>
  <c r="O113" i="1"/>
  <c r="P113" i="1" s="1"/>
  <c r="Q113" i="1"/>
  <c r="R113" i="1" s="1"/>
  <c r="M113" i="1"/>
  <c r="N113" i="1" s="1"/>
  <c r="F114" i="1"/>
  <c r="D115" i="1"/>
  <c r="H62" i="1"/>
  <c r="V62" i="1" s="1"/>
  <c r="D116" i="1" l="1"/>
  <c r="F115" i="1"/>
  <c r="O114" i="1"/>
  <c r="P114" i="1" s="1"/>
  <c r="Q114" i="1"/>
  <c r="R114" i="1" s="1"/>
  <c r="S114" i="1"/>
  <c r="T114" i="1" s="1"/>
  <c r="M114" i="1"/>
  <c r="N114" i="1" s="1"/>
  <c r="G63" i="1"/>
  <c r="U63" i="1" s="1"/>
  <c r="Q115" i="1" l="1"/>
  <c r="R115" i="1" s="1"/>
  <c r="M115" i="1"/>
  <c r="N115" i="1" s="1"/>
  <c r="O115" i="1"/>
  <c r="P115" i="1" s="1"/>
  <c r="S115" i="1"/>
  <c r="T115" i="1" s="1"/>
  <c r="H63" i="1"/>
  <c r="V63" i="1" s="1"/>
  <c r="F116" i="1"/>
  <c r="D117" i="1"/>
  <c r="Q116" i="1" l="1"/>
  <c r="R116" i="1" s="1"/>
  <c r="O116" i="1"/>
  <c r="P116" i="1" s="1"/>
  <c r="S116" i="1"/>
  <c r="T116" i="1" s="1"/>
  <c r="M116" i="1"/>
  <c r="N116" i="1" s="1"/>
  <c r="G64" i="1"/>
  <c r="U64" i="1" s="1"/>
  <c r="D118" i="1"/>
  <c r="F117" i="1"/>
  <c r="H64" i="1" l="1"/>
  <c r="V64" i="1" s="1"/>
  <c r="D119" i="1"/>
  <c r="F118" i="1"/>
  <c r="S117" i="1"/>
  <c r="T117" i="1" s="1"/>
  <c r="O117" i="1"/>
  <c r="P117" i="1" s="1"/>
  <c r="M117" i="1"/>
  <c r="N117" i="1" s="1"/>
  <c r="Q117" i="1"/>
  <c r="R117" i="1" s="1"/>
  <c r="G65" i="1" l="1"/>
  <c r="U65" i="1" s="1"/>
  <c r="S118" i="1"/>
  <c r="T118" i="1" s="1"/>
  <c r="M118" i="1"/>
  <c r="N118" i="1" s="1"/>
  <c r="Q118" i="1"/>
  <c r="R118" i="1" s="1"/>
  <c r="O118" i="1"/>
  <c r="P118" i="1" s="1"/>
  <c r="F119" i="1"/>
  <c r="D120" i="1"/>
  <c r="Q119" i="1" l="1"/>
  <c r="R119" i="1" s="1"/>
  <c r="M119" i="1"/>
  <c r="N119" i="1" s="1"/>
  <c r="O119" i="1"/>
  <c r="P119" i="1" s="1"/>
  <c r="S119" i="1"/>
  <c r="T119" i="1" s="1"/>
  <c r="H65" i="1"/>
  <c r="V65" i="1" s="1"/>
  <c r="F120" i="1"/>
  <c r="D121" i="1"/>
  <c r="S120" i="1" l="1"/>
  <c r="T120" i="1" s="1"/>
  <c r="O120" i="1"/>
  <c r="P120" i="1" s="1"/>
  <c r="M120" i="1"/>
  <c r="N120" i="1" s="1"/>
  <c r="Q120" i="1"/>
  <c r="R120" i="1" s="1"/>
  <c r="G66" i="1"/>
  <c r="U66" i="1" s="1"/>
  <c r="D122" i="1"/>
  <c r="F121" i="1"/>
  <c r="D123" i="1" l="1"/>
  <c r="F122" i="1"/>
  <c r="H66" i="1"/>
  <c r="V66" i="1" s="1"/>
  <c r="S121" i="1"/>
  <c r="T121" i="1" s="1"/>
  <c r="O121" i="1"/>
  <c r="P121" i="1" s="1"/>
  <c r="Q121" i="1"/>
  <c r="R121" i="1" s="1"/>
  <c r="M121" i="1"/>
  <c r="N121" i="1" s="1"/>
  <c r="M122" i="1" l="1"/>
  <c r="N122" i="1" s="1"/>
  <c r="Q122" i="1"/>
  <c r="R122" i="1" s="1"/>
  <c r="S122" i="1"/>
  <c r="T122" i="1" s="1"/>
  <c r="O122" i="1"/>
  <c r="P122" i="1" s="1"/>
  <c r="G67" i="1"/>
  <c r="U67" i="1" s="1"/>
  <c r="D124" i="1"/>
  <c r="F123" i="1"/>
  <c r="F124" i="1" l="1"/>
  <c r="D125" i="1"/>
  <c r="H67" i="1"/>
  <c r="V67" i="1" s="1"/>
  <c r="Q123" i="1"/>
  <c r="Q124" i="1" s="1"/>
  <c r="M123" i="1"/>
  <c r="M124" i="1" s="1"/>
  <c r="S123" i="1"/>
  <c r="O123" i="1"/>
  <c r="O124" i="1" s="1"/>
  <c r="T124" i="1" l="1"/>
  <c r="T123" i="1"/>
  <c r="G68" i="1"/>
  <c r="U68" i="1" s="1"/>
  <c r="N123" i="1"/>
  <c r="N124" i="1"/>
  <c r="D126" i="1"/>
  <c r="F125" i="1"/>
  <c r="P124" i="1"/>
  <c r="P123" i="1"/>
  <c r="R124" i="1"/>
  <c r="R123" i="1"/>
  <c r="Q125" i="1" l="1"/>
  <c r="R125" i="1" s="1"/>
  <c r="O125" i="1"/>
  <c r="P125" i="1" s="1"/>
  <c r="S125" i="1"/>
  <c r="T125" i="1" s="1"/>
  <c r="M125" i="1"/>
  <c r="N125" i="1" s="1"/>
  <c r="H68" i="1"/>
  <c r="V68" i="1" s="1"/>
  <c r="F126" i="1"/>
  <c r="D127" i="1"/>
  <c r="Q126" i="1" l="1"/>
  <c r="R126" i="1" s="1"/>
  <c r="M126" i="1"/>
  <c r="N126" i="1" s="1"/>
  <c r="O126" i="1"/>
  <c r="P126" i="1" s="1"/>
  <c r="S126" i="1"/>
  <c r="T126" i="1" s="1"/>
  <c r="G69" i="1"/>
  <c r="U69" i="1" s="1"/>
  <c r="F127" i="1"/>
  <c r="D128" i="1"/>
  <c r="Q127" i="1" l="1"/>
  <c r="R127" i="1" s="1"/>
  <c r="M127" i="1"/>
  <c r="N127" i="1" s="1"/>
  <c r="O127" i="1"/>
  <c r="P127" i="1" s="1"/>
  <c r="S127" i="1"/>
  <c r="T127" i="1" s="1"/>
  <c r="H69" i="1"/>
  <c r="V69" i="1" s="1"/>
  <c r="D129" i="1"/>
  <c r="F128" i="1"/>
  <c r="D130" i="1" l="1"/>
  <c r="F129" i="1"/>
  <c r="G70" i="1"/>
  <c r="U70" i="1" s="1"/>
  <c r="S128" i="1"/>
  <c r="T128" i="1" s="1"/>
  <c r="O128" i="1"/>
  <c r="P128" i="1" s="1"/>
  <c r="M128" i="1"/>
  <c r="N128" i="1" s="1"/>
  <c r="Q128" i="1"/>
  <c r="R128" i="1" s="1"/>
  <c r="H70" i="1" l="1"/>
  <c r="V70" i="1" s="1"/>
  <c r="S129" i="1"/>
  <c r="T129" i="1" s="1"/>
  <c r="O129" i="1"/>
  <c r="P129" i="1" s="1"/>
  <c r="M129" i="1"/>
  <c r="N129" i="1" s="1"/>
  <c r="Q129" i="1"/>
  <c r="R129" i="1" s="1"/>
  <c r="F130" i="1"/>
  <c r="D131" i="1"/>
  <c r="Q130" i="1" l="1"/>
  <c r="R130" i="1" s="1"/>
  <c r="M130" i="1"/>
  <c r="N130" i="1" s="1"/>
  <c r="O130" i="1"/>
  <c r="P130" i="1" s="1"/>
  <c r="S130" i="1"/>
  <c r="T130" i="1" s="1"/>
  <c r="G71" i="1"/>
  <c r="U71" i="1" s="1"/>
  <c r="F131" i="1"/>
  <c r="D132" i="1"/>
  <c r="Q131" i="1" l="1"/>
  <c r="R131" i="1" s="1"/>
  <c r="M131" i="1"/>
  <c r="N131" i="1" s="1"/>
  <c r="S131" i="1"/>
  <c r="T131" i="1" s="1"/>
  <c r="O131" i="1"/>
  <c r="P131" i="1" s="1"/>
  <c r="H71" i="1"/>
  <c r="V71" i="1" s="1"/>
  <c r="D133" i="1"/>
  <c r="F132" i="1"/>
  <c r="D134" i="1" l="1"/>
  <c r="F133" i="1"/>
  <c r="G72" i="1"/>
  <c r="U72" i="1" s="1"/>
  <c r="S132" i="1"/>
  <c r="T132" i="1" s="1"/>
  <c r="O132" i="1"/>
  <c r="P132" i="1" s="1"/>
  <c r="Q132" i="1"/>
  <c r="R132" i="1" s="1"/>
  <c r="M132" i="1"/>
  <c r="N132" i="1" s="1"/>
  <c r="M133" i="1" l="1"/>
  <c r="N133" i="1" s="1"/>
  <c r="O133" i="1"/>
  <c r="P133" i="1" s="1"/>
  <c r="S133" i="1"/>
  <c r="T133" i="1" s="1"/>
  <c r="Q133" i="1"/>
  <c r="R133" i="1" s="1"/>
  <c r="H72" i="1"/>
  <c r="V72" i="1" s="1"/>
  <c r="D135" i="1"/>
  <c r="F134" i="1"/>
  <c r="F135" i="1" l="1"/>
  <c r="D136" i="1"/>
  <c r="G73" i="1"/>
  <c r="U73" i="1" s="1"/>
  <c r="Q134" i="1"/>
  <c r="R134" i="1" s="1"/>
  <c r="M134" i="1"/>
  <c r="N134" i="1" s="1"/>
  <c r="S134" i="1"/>
  <c r="T134" i="1" s="1"/>
  <c r="O134" i="1"/>
  <c r="P134" i="1" s="1"/>
  <c r="H73" i="1" l="1"/>
  <c r="V73" i="1" s="1"/>
  <c r="D137" i="1"/>
  <c r="F136" i="1"/>
  <c r="O135" i="1"/>
  <c r="P135" i="1" s="1"/>
  <c r="M135" i="1"/>
  <c r="N135" i="1" s="1"/>
  <c r="Q135" i="1"/>
  <c r="R135" i="1" s="1"/>
  <c r="S135" i="1"/>
  <c r="T135" i="1" s="1"/>
  <c r="S136" i="1" l="1"/>
  <c r="T136" i="1" s="1"/>
  <c r="O136" i="1"/>
  <c r="P136" i="1" s="1"/>
  <c r="M136" i="1"/>
  <c r="N136" i="1" s="1"/>
  <c r="Q136" i="1"/>
  <c r="R136" i="1" s="1"/>
  <c r="D138" i="1"/>
  <c r="F137" i="1"/>
  <c r="G74" i="1"/>
  <c r="U74" i="1" s="1"/>
  <c r="Q137" i="1" l="1"/>
  <c r="R137" i="1" s="1"/>
  <c r="S137" i="1"/>
  <c r="T137" i="1" s="1"/>
  <c r="M137" i="1"/>
  <c r="N137" i="1" s="1"/>
  <c r="O137" i="1"/>
  <c r="P137" i="1" s="1"/>
  <c r="D139" i="1"/>
  <c r="F138" i="1"/>
  <c r="H74" i="1"/>
  <c r="V74" i="1" s="1"/>
  <c r="G75" i="1" l="1"/>
  <c r="U75" i="1" s="1"/>
  <c r="F139" i="1"/>
  <c r="D140" i="1"/>
  <c r="Q138" i="1"/>
  <c r="R138" i="1" s="1"/>
  <c r="M138" i="1"/>
  <c r="N138" i="1" s="1"/>
  <c r="S138" i="1"/>
  <c r="T138" i="1" s="1"/>
  <c r="O138" i="1"/>
  <c r="P138" i="1" s="1"/>
  <c r="D141" i="1" l="1"/>
  <c r="F140" i="1"/>
  <c r="S139" i="1"/>
  <c r="T139" i="1" s="1"/>
  <c r="M139" i="1"/>
  <c r="N139" i="1" s="1"/>
  <c r="Q139" i="1"/>
  <c r="R139" i="1" s="1"/>
  <c r="O139" i="1"/>
  <c r="P139" i="1" s="1"/>
  <c r="H75" i="1"/>
  <c r="V75" i="1" s="1"/>
  <c r="G76" i="1" l="1"/>
  <c r="U76" i="1" s="1"/>
  <c r="S140" i="1"/>
  <c r="T140" i="1" s="1"/>
  <c r="O140" i="1"/>
  <c r="P140" i="1" s="1"/>
  <c r="Q140" i="1"/>
  <c r="R140" i="1" s="1"/>
  <c r="M140" i="1"/>
  <c r="N140" i="1" s="1"/>
  <c r="F141" i="1"/>
  <c r="D142" i="1"/>
  <c r="H76" i="1" l="1"/>
  <c r="V76" i="1" s="1"/>
  <c r="O141" i="1"/>
  <c r="P141" i="1" s="1"/>
  <c r="Q141" i="1"/>
  <c r="R141" i="1" s="1"/>
  <c r="S141" i="1"/>
  <c r="T141" i="1" s="1"/>
  <c r="M141" i="1"/>
  <c r="N141" i="1" s="1"/>
  <c r="D143" i="1"/>
  <c r="F142" i="1"/>
  <c r="F143" i="1" l="1"/>
  <c r="D144" i="1"/>
  <c r="Q142" i="1"/>
  <c r="R142" i="1" s="1"/>
  <c r="M142" i="1"/>
  <c r="N142" i="1" s="1"/>
  <c r="O142" i="1"/>
  <c r="P142" i="1" s="1"/>
  <c r="S142" i="1"/>
  <c r="T142" i="1" s="1"/>
  <c r="G77" i="1"/>
  <c r="U77" i="1" s="1"/>
  <c r="D145" i="1" l="1"/>
  <c r="F144" i="1"/>
  <c r="H77" i="1"/>
  <c r="V77" i="1" s="1"/>
  <c r="Q143" i="1"/>
  <c r="R143" i="1" s="1"/>
  <c r="O143" i="1"/>
  <c r="P143" i="1" s="1"/>
  <c r="S143" i="1"/>
  <c r="T143" i="1" s="1"/>
  <c r="M143" i="1"/>
  <c r="N143" i="1" s="1"/>
  <c r="G78" i="1" l="1"/>
  <c r="U78" i="1" s="1"/>
  <c r="S144" i="1"/>
  <c r="T144" i="1" s="1"/>
  <c r="O144" i="1"/>
  <c r="P144" i="1" s="1"/>
  <c r="M144" i="1"/>
  <c r="N144" i="1" s="1"/>
  <c r="Q144" i="1"/>
  <c r="R144" i="1" s="1"/>
  <c r="F145" i="1"/>
  <c r="D146" i="1"/>
  <c r="O145" i="1" l="1"/>
  <c r="P145" i="1" s="1"/>
  <c r="Q145" i="1"/>
  <c r="R145" i="1" s="1"/>
  <c r="M145" i="1"/>
  <c r="N145" i="1" s="1"/>
  <c r="S145" i="1"/>
  <c r="T145" i="1" s="1"/>
  <c r="H78" i="1"/>
  <c r="V78" i="1" s="1"/>
  <c r="F146" i="1"/>
  <c r="D147" i="1"/>
  <c r="Q146" i="1" l="1"/>
  <c r="R146" i="1" s="1"/>
  <c r="M146" i="1"/>
  <c r="N146" i="1" s="1"/>
  <c r="O146" i="1"/>
  <c r="P146" i="1" s="1"/>
  <c r="S146" i="1"/>
  <c r="T146" i="1" s="1"/>
  <c r="G79" i="1"/>
  <c r="U79" i="1" s="1"/>
  <c r="F147" i="1"/>
  <c r="D148" i="1"/>
  <c r="H79" i="1" l="1"/>
  <c r="V79" i="1" s="1"/>
  <c r="Q147" i="1"/>
  <c r="R147" i="1" s="1"/>
  <c r="O147" i="1"/>
  <c r="P147" i="1" s="1"/>
  <c r="S147" i="1"/>
  <c r="T147" i="1" s="1"/>
  <c r="M147" i="1"/>
  <c r="N147" i="1" s="1"/>
  <c r="D149" i="1"/>
  <c r="F148" i="1"/>
  <c r="D150" i="1" l="1"/>
  <c r="F149" i="1"/>
  <c r="S148" i="1"/>
  <c r="T148" i="1" s="1"/>
  <c r="O148" i="1"/>
  <c r="P148" i="1" s="1"/>
  <c r="M148" i="1"/>
  <c r="N148" i="1" s="1"/>
  <c r="Q148" i="1"/>
  <c r="R148" i="1" s="1"/>
  <c r="G80" i="1"/>
  <c r="U80" i="1" s="1"/>
  <c r="S149" i="1" l="1"/>
  <c r="T149" i="1" s="1"/>
  <c r="O149" i="1"/>
  <c r="P149" i="1" s="1"/>
  <c r="M149" i="1"/>
  <c r="N149" i="1" s="1"/>
  <c r="Q149" i="1"/>
  <c r="R149" i="1" s="1"/>
  <c r="H80" i="1"/>
  <c r="V80" i="1" s="1"/>
  <c r="G81" i="1"/>
  <c r="U81" i="1" s="1"/>
  <c r="F150" i="1"/>
  <c r="D151" i="1"/>
  <c r="H81" i="1" l="1"/>
  <c r="V81" i="1" s="1"/>
  <c r="F151" i="1"/>
  <c r="D152" i="1"/>
  <c r="Q150" i="1"/>
  <c r="R150" i="1" s="1"/>
  <c r="M150" i="1"/>
  <c r="N150" i="1" s="1"/>
  <c r="O150" i="1"/>
  <c r="P150" i="1" s="1"/>
  <c r="S150" i="1"/>
  <c r="T150" i="1" s="1"/>
  <c r="D153" i="1" l="1"/>
  <c r="F152" i="1"/>
  <c r="M151" i="1"/>
  <c r="N151" i="1" s="1"/>
  <c r="Q151" i="1"/>
  <c r="R151" i="1" s="1"/>
  <c r="O151" i="1"/>
  <c r="P151" i="1" s="1"/>
  <c r="S151" i="1"/>
  <c r="T151" i="1" s="1"/>
  <c r="G82" i="1"/>
  <c r="U82" i="1" s="1"/>
  <c r="S152" i="1" l="1"/>
  <c r="T152" i="1" s="1"/>
  <c r="O152" i="1"/>
  <c r="P152" i="1" s="1"/>
  <c r="Q152" i="1"/>
  <c r="R152" i="1" s="1"/>
  <c r="M152" i="1"/>
  <c r="N152" i="1" s="1"/>
  <c r="H82" i="1"/>
  <c r="V82" i="1" s="1"/>
  <c r="D154" i="1"/>
  <c r="F153" i="1"/>
  <c r="D155" i="1" l="1"/>
  <c r="F154" i="1"/>
  <c r="G83" i="1"/>
  <c r="U83" i="1" s="1"/>
  <c r="M153" i="1"/>
  <c r="N153" i="1" s="1"/>
  <c r="S153" i="1"/>
  <c r="T153" i="1" s="1"/>
  <c r="O153" i="1"/>
  <c r="P153" i="1" s="1"/>
  <c r="Q153" i="1"/>
  <c r="R153" i="1" s="1"/>
  <c r="H83" i="1" l="1"/>
  <c r="V83" i="1" s="1"/>
  <c r="Q154" i="1"/>
  <c r="R154" i="1" s="1"/>
  <c r="M154" i="1"/>
  <c r="N154" i="1" s="1"/>
  <c r="S154" i="1"/>
  <c r="T154" i="1" s="1"/>
  <c r="O154" i="1"/>
  <c r="P154" i="1" s="1"/>
  <c r="F155" i="1"/>
  <c r="D156" i="1"/>
  <c r="G84" i="1" l="1"/>
  <c r="U84" i="1" s="1"/>
  <c r="O155" i="1"/>
  <c r="P155" i="1" s="1"/>
  <c r="Q155" i="1"/>
  <c r="R155" i="1" s="1"/>
  <c r="S155" i="1"/>
  <c r="T155" i="1" s="1"/>
  <c r="M155" i="1"/>
  <c r="N155" i="1" s="1"/>
  <c r="D157" i="1"/>
  <c r="F156" i="1"/>
  <c r="D158" i="1" l="1"/>
  <c r="F157" i="1"/>
  <c r="H84" i="1"/>
  <c r="V84" i="1" s="1"/>
  <c r="S156" i="1"/>
  <c r="T156" i="1" s="1"/>
  <c r="O156" i="1"/>
  <c r="P156" i="1" s="1"/>
  <c r="Q156" i="1"/>
  <c r="R156" i="1" s="1"/>
  <c r="M156" i="1"/>
  <c r="N156" i="1" s="1"/>
  <c r="G85" i="1" l="1"/>
  <c r="U85" i="1" s="1"/>
  <c r="Q157" i="1"/>
  <c r="R157" i="1" s="1"/>
  <c r="O157" i="1"/>
  <c r="P157" i="1" s="1"/>
  <c r="M157" i="1"/>
  <c r="N157" i="1" s="1"/>
  <c r="S157" i="1"/>
  <c r="T157" i="1" s="1"/>
  <c r="D159" i="1"/>
  <c r="F158" i="1"/>
  <c r="F159" i="1" l="1"/>
  <c r="D160" i="1"/>
  <c r="H85" i="1"/>
  <c r="V85" i="1" s="1"/>
  <c r="Q158" i="1"/>
  <c r="R158" i="1" s="1"/>
  <c r="M158" i="1"/>
  <c r="N158" i="1" s="1"/>
  <c r="O158" i="1"/>
  <c r="P158" i="1" s="1"/>
  <c r="S158" i="1"/>
  <c r="T158" i="1" s="1"/>
  <c r="G86" i="1" l="1"/>
  <c r="U86" i="1" s="1"/>
  <c r="D161" i="1"/>
  <c r="F160" i="1"/>
  <c r="S159" i="1"/>
  <c r="T159" i="1" s="1"/>
  <c r="M159" i="1"/>
  <c r="N159" i="1" s="1"/>
  <c r="O159" i="1"/>
  <c r="P159" i="1" s="1"/>
  <c r="Q159" i="1"/>
  <c r="R159" i="1" s="1"/>
  <c r="S160" i="1" l="1"/>
  <c r="T160" i="1" s="1"/>
  <c r="O160" i="1"/>
  <c r="P160" i="1" s="1"/>
  <c r="M160" i="1"/>
  <c r="N160" i="1" s="1"/>
  <c r="Q160" i="1"/>
  <c r="R160" i="1" s="1"/>
  <c r="F161" i="1"/>
  <c r="D162" i="1"/>
  <c r="H86" i="1"/>
  <c r="V86" i="1" s="1"/>
  <c r="G87" i="1" l="1"/>
  <c r="U87" i="1" s="1"/>
  <c r="D163" i="1"/>
  <c r="F162" i="1"/>
  <c r="O161" i="1"/>
  <c r="S161" i="1"/>
  <c r="S162" i="1" s="1"/>
  <c r="M161" i="1"/>
  <c r="Q161" i="1"/>
  <c r="Q162" i="1" s="1"/>
  <c r="R161" i="1" l="1"/>
  <c r="R162" i="1"/>
  <c r="P161" i="1"/>
  <c r="O162" i="1"/>
  <c r="P162" i="1" s="1"/>
  <c r="N161" i="1"/>
  <c r="M162" i="1"/>
  <c r="N162" i="1" s="1"/>
  <c r="T161" i="1"/>
  <c r="T162" i="1"/>
  <c r="F163" i="1"/>
  <c r="D164" i="1"/>
  <c r="H87" i="1"/>
  <c r="V87" i="1" s="1"/>
  <c r="D165" i="1" l="1"/>
  <c r="F164" i="1"/>
  <c r="Q163" i="1"/>
  <c r="R163" i="1" s="1"/>
  <c r="S163" i="1"/>
  <c r="M163" i="1"/>
  <c r="N163" i="1" s="1"/>
  <c r="O163" i="1"/>
  <c r="P163" i="1" s="1"/>
  <c r="G88" i="1"/>
  <c r="U88" i="1" s="1"/>
  <c r="T163" i="1" l="1"/>
  <c r="S164" i="1" s="1"/>
  <c r="O164" i="1"/>
  <c r="P164" i="1" s="1"/>
  <c r="M164" i="1"/>
  <c r="N164" i="1" s="1"/>
  <c r="Q164" i="1"/>
  <c r="R164" i="1" s="1"/>
  <c r="H88" i="1"/>
  <c r="V88" i="1" s="1"/>
  <c r="D166" i="1"/>
  <c r="F165" i="1"/>
  <c r="T164" i="1" l="1"/>
  <c r="F166" i="1"/>
  <c r="D167" i="1"/>
  <c r="G89" i="1"/>
  <c r="U89" i="1" s="1"/>
  <c r="Q165" i="1"/>
  <c r="R165" i="1" s="1"/>
  <c r="O165" i="1"/>
  <c r="P165" i="1" s="1"/>
  <c r="M165" i="1"/>
  <c r="N165" i="1" s="1"/>
  <c r="S165" i="1" l="1"/>
  <c r="T165" i="1" s="1"/>
  <c r="H89" i="1"/>
  <c r="V89" i="1" s="1"/>
  <c r="F167" i="1"/>
  <c r="D168" i="1"/>
  <c r="Q166" i="1"/>
  <c r="R166" i="1" s="1"/>
  <c r="M166" i="1"/>
  <c r="N166" i="1" s="1"/>
  <c r="O166" i="1"/>
  <c r="P166" i="1" s="1"/>
  <c r="S166" i="1" l="1"/>
  <c r="T166" i="1" s="1"/>
  <c r="S167" i="1" s="1"/>
  <c r="D169" i="1"/>
  <c r="F168" i="1"/>
  <c r="O167" i="1"/>
  <c r="P167" i="1" s="1"/>
  <c r="M167" i="1"/>
  <c r="N167" i="1" s="1"/>
  <c r="Q167" i="1"/>
  <c r="R167" i="1" s="1"/>
  <c r="G90" i="1"/>
  <c r="U90" i="1" s="1"/>
  <c r="T167" i="1" l="1"/>
  <c r="M168" i="1"/>
  <c r="N168" i="1" s="1"/>
  <c r="O168" i="1"/>
  <c r="P168" i="1" s="1"/>
  <c r="Q168" i="1"/>
  <c r="R168" i="1" s="1"/>
  <c r="H90" i="1"/>
  <c r="V90" i="1" s="1"/>
  <c r="D170" i="1"/>
  <c r="F169" i="1"/>
  <c r="S168" i="1" l="1"/>
  <c r="T168" i="1" s="1"/>
  <c r="S169" i="1" s="1"/>
  <c r="F170" i="1"/>
  <c r="D171" i="1"/>
  <c r="G91" i="1"/>
  <c r="U91" i="1" s="1"/>
  <c r="Q169" i="1"/>
  <c r="R169" i="1" s="1"/>
  <c r="M169" i="1"/>
  <c r="N169" i="1" s="1"/>
  <c r="O169" i="1"/>
  <c r="P169" i="1" s="1"/>
  <c r="T169" i="1" l="1"/>
  <c r="S170" i="1" s="1"/>
  <c r="H91" i="1"/>
  <c r="V91" i="1" s="1"/>
  <c r="D172" i="1"/>
  <c r="F171" i="1"/>
  <c r="M170" i="1"/>
  <c r="N170" i="1" s="1"/>
  <c r="O170" i="1"/>
  <c r="P170" i="1" s="1"/>
  <c r="Q170" i="1"/>
  <c r="R170" i="1" s="1"/>
  <c r="T170" i="1" l="1"/>
  <c r="F172" i="1"/>
  <c r="D173" i="1"/>
  <c r="O171" i="1"/>
  <c r="P171" i="1" s="1"/>
  <c r="Q171" i="1"/>
  <c r="R171" i="1" s="1"/>
  <c r="M171" i="1"/>
  <c r="N171" i="1" s="1"/>
  <c r="G92" i="1"/>
  <c r="U92" i="1" s="1"/>
  <c r="S171" i="1" l="1"/>
  <c r="T171" i="1" s="1"/>
  <c r="S172" i="1" s="1"/>
  <c r="F173" i="1"/>
  <c r="D174" i="1"/>
  <c r="H92" i="1"/>
  <c r="V92" i="1" s="1"/>
  <c r="O172" i="1"/>
  <c r="P172" i="1" s="1"/>
  <c r="M172" i="1"/>
  <c r="N172" i="1" s="1"/>
  <c r="Q172" i="1"/>
  <c r="R172" i="1" s="1"/>
  <c r="T172" i="1" l="1"/>
  <c r="S173" i="1" s="1"/>
  <c r="G93" i="1"/>
  <c r="U93" i="1" s="1"/>
  <c r="F174" i="1"/>
  <c r="D175" i="1"/>
  <c r="Q173" i="1"/>
  <c r="R173" i="1" s="1"/>
  <c r="M173" i="1"/>
  <c r="N173" i="1" s="1"/>
  <c r="O173" i="1"/>
  <c r="P173" i="1" s="1"/>
  <c r="T173" i="1" l="1"/>
  <c r="S174" i="1" s="1"/>
  <c r="D176" i="1"/>
  <c r="F175" i="1"/>
  <c r="Q174" i="1"/>
  <c r="R174" i="1" s="1"/>
  <c r="M174" i="1"/>
  <c r="N174" i="1" s="1"/>
  <c r="O174" i="1"/>
  <c r="P174" i="1" s="1"/>
  <c r="H93" i="1"/>
  <c r="V93" i="1" s="1"/>
  <c r="T174" i="1" l="1"/>
  <c r="S175" i="1" s="1"/>
  <c r="O175" i="1"/>
  <c r="P175" i="1" s="1"/>
  <c r="M175" i="1"/>
  <c r="N175" i="1" s="1"/>
  <c r="Q175" i="1"/>
  <c r="R175" i="1" s="1"/>
  <c r="G94" i="1"/>
  <c r="U94" i="1" s="1"/>
  <c r="F176" i="1"/>
  <c r="D177" i="1"/>
  <c r="T175" i="1" l="1"/>
  <c r="S176" i="1" s="1"/>
  <c r="O176" i="1"/>
  <c r="P176" i="1" s="1"/>
  <c r="Q176" i="1"/>
  <c r="R176" i="1" s="1"/>
  <c r="M176" i="1"/>
  <c r="N176" i="1" s="1"/>
  <c r="H94" i="1"/>
  <c r="V94" i="1" s="1"/>
  <c r="F177" i="1"/>
  <c r="D178" i="1"/>
  <c r="T176" i="1" l="1"/>
  <c r="Q177" i="1"/>
  <c r="R177" i="1" s="1"/>
  <c r="M177" i="1"/>
  <c r="N177" i="1" s="1"/>
  <c r="O177" i="1"/>
  <c r="P177" i="1" s="1"/>
  <c r="S177" i="1"/>
  <c r="G95" i="1"/>
  <c r="U95" i="1" s="1"/>
  <c r="F178" i="1"/>
  <c r="D179" i="1"/>
  <c r="T177" i="1" l="1"/>
  <c r="S178" i="1" s="1"/>
  <c r="O178" i="1"/>
  <c r="P178" i="1" s="1"/>
  <c r="Q178" i="1"/>
  <c r="R178" i="1" s="1"/>
  <c r="M178" i="1"/>
  <c r="N178" i="1" s="1"/>
  <c r="H95" i="1"/>
  <c r="V95" i="1" s="1"/>
  <c r="D180" i="1"/>
  <c r="F179" i="1"/>
  <c r="T178" i="1" l="1"/>
  <c r="S179" i="1" s="1"/>
  <c r="D181" i="1"/>
  <c r="F180" i="1"/>
  <c r="G96" i="1"/>
  <c r="U96" i="1" s="1"/>
  <c r="O179" i="1"/>
  <c r="P179" i="1" s="1"/>
  <c r="Q179" i="1"/>
  <c r="R179" i="1" s="1"/>
  <c r="M179" i="1"/>
  <c r="N179" i="1" s="1"/>
  <c r="T179" i="1" l="1"/>
  <c r="S180" i="1" s="1"/>
  <c r="H96" i="1"/>
  <c r="V96" i="1" s="1"/>
  <c r="M180" i="1"/>
  <c r="N180" i="1" s="1"/>
  <c r="Q180" i="1"/>
  <c r="R180" i="1" s="1"/>
  <c r="O180" i="1"/>
  <c r="P180" i="1" s="1"/>
  <c r="D182" i="1"/>
  <c r="F181" i="1"/>
  <c r="T180" i="1" l="1"/>
  <c r="S181" i="1" s="1"/>
  <c r="F182" i="1"/>
  <c r="D183" i="1"/>
  <c r="Q181" i="1"/>
  <c r="R181" i="1" s="1"/>
  <c r="M181" i="1"/>
  <c r="N181" i="1" s="1"/>
  <c r="O181" i="1"/>
  <c r="P181" i="1" s="1"/>
  <c r="G97" i="1"/>
  <c r="U97" i="1" s="1"/>
  <c r="T181" i="1" l="1"/>
  <c r="S182" i="1" s="1"/>
  <c r="F183" i="1"/>
  <c r="D184" i="1"/>
  <c r="H97" i="1"/>
  <c r="V97" i="1" s="1"/>
  <c r="O182" i="1"/>
  <c r="P182" i="1" s="1"/>
  <c r="M182" i="1"/>
  <c r="N182" i="1" s="1"/>
  <c r="Q182" i="1"/>
  <c r="R182" i="1" s="1"/>
  <c r="T182" i="1" l="1"/>
  <c r="G98" i="1"/>
  <c r="U98" i="1" s="1"/>
  <c r="F184" i="1"/>
  <c r="D185" i="1"/>
  <c r="S183" i="1"/>
  <c r="O183" i="1"/>
  <c r="P183" i="1" s="1"/>
  <c r="M183" i="1"/>
  <c r="N183" i="1" s="1"/>
  <c r="Q183" i="1"/>
  <c r="R183" i="1" s="1"/>
  <c r="T183" i="1" l="1"/>
  <c r="S184" i="1" s="1"/>
  <c r="D186" i="1"/>
  <c r="F185" i="1"/>
  <c r="O184" i="1"/>
  <c r="P184" i="1" s="1"/>
  <c r="M184" i="1"/>
  <c r="N184" i="1" s="1"/>
  <c r="Q184" i="1"/>
  <c r="R184" i="1" s="1"/>
  <c r="H98" i="1"/>
  <c r="V98" i="1" s="1"/>
  <c r="T184" i="1" l="1"/>
  <c r="S185" i="1" s="1"/>
  <c r="G99" i="1"/>
  <c r="U99" i="1" s="1"/>
  <c r="O185" i="1"/>
  <c r="P185" i="1" s="1"/>
  <c r="M185" i="1"/>
  <c r="N185" i="1" s="1"/>
  <c r="Q185" i="1"/>
  <c r="R185" i="1" s="1"/>
  <c r="F186" i="1"/>
  <c r="D187" i="1"/>
  <c r="T185" i="1" l="1"/>
  <c r="S186" i="1" s="1"/>
  <c r="Q186" i="1"/>
  <c r="R186" i="1" s="1"/>
  <c r="M186" i="1"/>
  <c r="N186" i="1" s="1"/>
  <c r="O186" i="1"/>
  <c r="P186" i="1" s="1"/>
  <c r="H99" i="1"/>
  <c r="V99" i="1" s="1"/>
  <c r="D188" i="1"/>
  <c r="F187" i="1"/>
  <c r="T186" i="1" l="1"/>
  <c r="F188" i="1"/>
  <c r="D189" i="1"/>
  <c r="G100" i="1"/>
  <c r="U100" i="1" s="1"/>
  <c r="Q187" i="1"/>
  <c r="R187" i="1" s="1"/>
  <c r="M187" i="1"/>
  <c r="N187" i="1" s="1"/>
  <c r="S187" i="1"/>
  <c r="O187" i="1"/>
  <c r="P187" i="1" s="1"/>
  <c r="T187" i="1" l="1"/>
  <c r="H100" i="1"/>
  <c r="V100" i="1" s="1"/>
  <c r="D190" i="1"/>
  <c r="F189" i="1"/>
  <c r="S188" i="1"/>
  <c r="M188" i="1"/>
  <c r="N188" i="1" s="1"/>
  <c r="Q188" i="1"/>
  <c r="R188" i="1" s="1"/>
  <c r="O188" i="1"/>
  <c r="P188" i="1" s="1"/>
  <c r="T188" i="1" l="1"/>
  <c r="S189" i="1" s="1"/>
  <c r="O189" i="1"/>
  <c r="P189" i="1" s="1"/>
  <c r="Q189" i="1"/>
  <c r="R189" i="1" s="1"/>
  <c r="M189" i="1"/>
  <c r="N189" i="1" s="1"/>
  <c r="F190" i="1"/>
  <c r="D191" i="1"/>
  <c r="G101" i="1"/>
  <c r="U101" i="1" s="1"/>
  <c r="T189" i="1" l="1"/>
  <c r="S190" i="1" s="1"/>
  <c r="D192" i="1"/>
  <c r="F191" i="1"/>
  <c r="O190" i="1"/>
  <c r="P190" i="1" s="1"/>
  <c r="Q190" i="1"/>
  <c r="R190" i="1" s="1"/>
  <c r="M190" i="1"/>
  <c r="N190" i="1" s="1"/>
  <c r="H101" i="1"/>
  <c r="V101" i="1" s="1"/>
  <c r="T190" i="1" l="1"/>
  <c r="S191" i="1" s="1"/>
  <c r="G102" i="1"/>
  <c r="U102" i="1" s="1"/>
  <c r="Q191" i="1"/>
  <c r="R191" i="1" s="1"/>
  <c r="M191" i="1"/>
  <c r="N191" i="1" s="1"/>
  <c r="O191" i="1"/>
  <c r="P191" i="1" s="1"/>
  <c r="F192" i="1"/>
  <c r="D193" i="1"/>
  <c r="T191" i="1" l="1"/>
  <c r="Q192" i="1"/>
  <c r="R192" i="1" s="1"/>
  <c r="O192" i="1"/>
  <c r="P192" i="1" s="1"/>
  <c r="M192" i="1"/>
  <c r="N192" i="1" s="1"/>
  <c r="S192" i="1"/>
  <c r="H102" i="1"/>
  <c r="V102" i="1" s="1"/>
  <c r="D194" i="1"/>
  <c r="F193" i="1"/>
  <c r="T192" i="1" l="1"/>
  <c r="D195" i="1"/>
  <c r="F194" i="1"/>
  <c r="G103" i="1"/>
  <c r="U103" i="1" s="1"/>
  <c r="S193" i="1"/>
  <c r="O193" i="1"/>
  <c r="P193" i="1" s="1"/>
  <c r="M193" i="1"/>
  <c r="N193" i="1" s="1"/>
  <c r="Q193" i="1"/>
  <c r="R193" i="1" s="1"/>
  <c r="T193" i="1" l="1"/>
  <c r="S194" i="1" s="1"/>
  <c r="H103" i="1"/>
  <c r="V103" i="1" s="1"/>
  <c r="M194" i="1"/>
  <c r="N194" i="1" s="1"/>
  <c r="O194" i="1"/>
  <c r="P194" i="1" s="1"/>
  <c r="Q194" i="1"/>
  <c r="R194" i="1" s="1"/>
  <c r="F195" i="1"/>
  <c r="D196" i="1"/>
  <c r="T194" i="1" l="1"/>
  <c r="Q195" i="1"/>
  <c r="R195" i="1" s="1"/>
  <c r="M195" i="1"/>
  <c r="N195" i="1" s="1"/>
  <c r="O195" i="1"/>
  <c r="P195" i="1" s="1"/>
  <c r="G104" i="1"/>
  <c r="U104" i="1" s="1"/>
  <c r="F196" i="1"/>
  <c r="D197" i="1"/>
  <c r="S195" i="1" l="1"/>
  <c r="T195" i="1" s="1"/>
  <c r="S196" i="1" s="1"/>
  <c r="Q196" i="1"/>
  <c r="R196" i="1" s="1"/>
  <c r="M196" i="1"/>
  <c r="N196" i="1" s="1"/>
  <c r="O196" i="1"/>
  <c r="P196" i="1" s="1"/>
  <c r="H104" i="1"/>
  <c r="V104" i="1" s="1"/>
  <c r="D198" i="1"/>
  <c r="F197" i="1"/>
  <c r="T196" i="1" l="1"/>
  <c r="S197" i="1" s="1"/>
  <c r="D199" i="1"/>
  <c r="F198" i="1"/>
  <c r="G105" i="1"/>
  <c r="U105" i="1" s="1"/>
  <c r="O197" i="1"/>
  <c r="Q197" i="1"/>
  <c r="M197" i="1"/>
  <c r="Q198" i="1" l="1"/>
  <c r="R198" i="1" s="1"/>
  <c r="R197" i="1"/>
  <c r="H105" i="1"/>
  <c r="V105" i="1" s="1"/>
  <c r="O198" i="1"/>
  <c r="P198" i="1" s="1"/>
  <c r="P197" i="1"/>
  <c r="M198" i="1"/>
  <c r="N198" i="1" s="1"/>
  <c r="N197" i="1"/>
  <c r="T197" i="1"/>
  <c r="S198" i="1"/>
  <c r="D200" i="1"/>
  <c r="F199" i="1"/>
  <c r="T198" i="1" l="1"/>
  <c r="S199" i="1" s="1"/>
  <c r="Q199" i="1"/>
  <c r="R199" i="1" s="1"/>
  <c r="M199" i="1"/>
  <c r="N199" i="1" s="1"/>
  <c r="O199" i="1"/>
  <c r="P199" i="1" s="1"/>
  <c r="F200" i="1"/>
  <c r="D201" i="1"/>
  <c r="G106" i="1"/>
  <c r="U106" i="1" s="1"/>
  <c r="T199" i="1" l="1"/>
  <c r="S200" i="1" s="1"/>
  <c r="D202" i="1"/>
  <c r="F201" i="1"/>
  <c r="O200" i="1"/>
  <c r="P200" i="1" s="1"/>
  <c r="M200" i="1"/>
  <c r="N200" i="1" s="1"/>
  <c r="Q200" i="1"/>
  <c r="R200" i="1" s="1"/>
  <c r="H106" i="1"/>
  <c r="V106" i="1" s="1"/>
  <c r="G107" i="1"/>
  <c r="U107" i="1" s="1"/>
  <c r="T200" i="1" l="1"/>
  <c r="S201" i="1" s="1"/>
  <c r="O201" i="1"/>
  <c r="P201" i="1" s="1"/>
  <c r="M201" i="1"/>
  <c r="N201" i="1" s="1"/>
  <c r="Q201" i="1"/>
  <c r="R201" i="1" s="1"/>
  <c r="H107" i="1"/>
  <c r="V107" i="1" s="1"/>
  <c r="D203" i="1"/>
  <c r="F202" i="1"/>
  <c r="T201" i="1" l="1"/>
  <c r="S202" i="1" s="1"/>
  <c r="D204" i="1"/>
  <c r="F203" i="1"/>
  <c r="G108" i="1"/>
  <c r="U108" i="1" s="1"/>
  <c r="Q202" i="1"/>
  <c r="R202" i="1" s="1"/>
  <c r="M202" i="1"/>
  <c r="N202" i="1" s="1"/>
  <c r="O202" i="1"/>
  <c r="P202" i="1" s="1"/>
  <c r="T202" i="1" l="1"/>
  <c r="H108" i="1"/>
  <c r="V108" i="1" s="1"/>
  <c r="Q203" i="1"/>
  <c r="R203" i="1" s="1"/>
  <c r="M203" i="1"/>
  <c r="N203" i="1" s="1"/>
  <c r="S203" i="1"/>
  <c r="O203" i="1"/>
  <c r="P203" i="1" s="1"/>
  <c r="F204" i="1"/>
  <c r="D205" i="1"/>
  <c r="T203" i="1" l="1"/>
  <c r="D206" i="1"/>
  <c r="F205" i="1"/>
  <c r="M204" i="1"/>
  <c r="N204" i="1" s="1"/>
  <c r="Q204" i="1"/>
  <c r="R204" i="1" s="1"/>
  <c r="O204" i="1"/>
  <c r="P204" i="1" s="1"/>
  <c r="G109" i="1"/>
  <c r="U109" i="1" s="1"/>
  <c r="S204" i="1" l="1"/>
  <c r="T204" i="1" s="1"/>
  <c r="S205" i="1" s="1"/>
  <c r="O205" i="1"/>
  <c r="P205" i="1" s="1"/>
  <c r="Q205" i="1"/>
  <c r="R205" i="1" s="1"/>
  <c r="M205" i="1"/>
  <c r="N205" i="1" s="1"/>
  <c r="H109" i="1"/>
  <c r="V109" i="1" s="1"/>
  <c r="F206" i="1"/>
  <c r="D207" i="1"/>
  <c r="T205" i="1" l="1"/>
  <c r="G110" i="1"/>
  <c r="U110" i="1" s="1"/>
  <c r="O206" i="1"/>
  <c r="P206" i="1" s="1"/>
  <c r="Q206" i="1"/>
  <c r="R206" i="1" s="1"/>
  <c r="S206" i="1"/>
  <c r="M206" i="1"/>
  <c r="N206" i="1" s="1"/>
  <c r="F207" i="1"/>
  <c r="D208" i="1"/>
  <c r="T206" i="1" l="1"/>
  <c r="S207" i="1" s="1"/>
  <c r="F208" i="1"/>
  <c r="D209" i="1"/>
  <c r="Q207" i="1"/>
  <c r="R207" i="1" s="1"/>
  <c r="M207" i="1"/>
  <c r="N207" i="1" s="1"/>
  <c r="O207" i="1"/>
  <c r="P207" i="1" s="1"/>
  <c r="H110" i="1"/>
  <c r="V110" i="1" s="1"/>
  <c r="T207" i="1" l="1"/>
  <c r="S208" i="1" s="1"/>
  <c r="G111" i="1"/>
  <c r="U111" i="1" s="1"/>
  <c r="D210" i="1"/>
  <c r="F209" i="1"/>
  <c r="Q208" i="1"/>
  <c r="R208" i="1" s="1"/>
  <c r="O208" i="1"/>
  <c r="P208" i="1" s="1"/>
  <c r="M208" i="1"/>
  <c r="N208" i="1" s="1"/>
  <c r="T208" i="1" l="1"/>
  <c r="D211" i="1"/>
  <c r="F210" i="1"/>
  <c r="O209" i="1"/>
  <c r="P209" i="1" s="1"/>
  <c r="M209" i="1"/>
  <c r="N209" i="1" s="1"/>
  <c r="Q209" i="1"/>
  <c r="R209" i="1" s="1"/>
  <c r="H111" i="1"/>
  <c r="V111" i="1" s="1"/>
  <c r="S209" i="1" l="1"/>
  <c r="T209" i="1" s="1"/>
  <c r="S210" i="1" s="1"/>
  <c r="O210" i="1"/>
  <c r="P210" i="1" s="1"/>
  <c r="M210" i="1"/>
  <c r="N210" i="1" s="1"/>
  <c r="Q210" i="1"/>
  <c r="R210" i="1" s="1"/>
  <c r="G112" i="1"/>
  <c r="U112" i="1" s="1"/>
  <c r="F211" i="1"/>
  <c r="D212" i="1"/>
  <c r="T210" i="1" l="1"/>
  <c r="Q211" i="1"/>
  <c r="R211" i="1" s="1"/>
  <c r="M211" i="1"/>
  <c r="N211" i="1" s="1"/>
  <c r="O211" i="1"/>
  <c r="P211" i="1" s="1"/>
  <c r="S211" i="1"/>
  <c r="H112" i="1"/>
  <c r="V112" i="1" s="1"/>
  <c r="F212" i="1"/>
  <c r="D213" i="1"/>
  <c r="T211" i="1" l="1"/>
  <c r="S212" i="1" s="1"/>
  <c r="M212" i="1"/>
  <c r="N212" i="1" s="1"/>
  <c r="O212" i="1"/>
  <c r="P212" i="1" s="1"/>
  <c r="Q212" i="1"/>
  <c r="R212" i="1" s="1"/>
  <c r="G113" i="1"/>
  <c r="U113" i="1" s="1"/>
  <c r="D214" i="1"/>
  <c r="F213" i="1"/>
  <c r="T212" i="1" l="1"/>
  <c r="D215" i="1"/>
  <c r="F214" i="1"/>
  <c r="H113" i="1"/>
  <c r="V113" i="1" s="1"/>
  <c r="O213" i="1"/>
  <c r="P213" i="1" s="1"/>
  <c r="Q213" i="1"/>
  <c r="R213" i="1" s="1"/>
  <c r="M213" i="1"/>
  <c r="N213" i="1" s="1"/>
  <c r="S213" i="1" l="1"/>
  <c r="T213" i="1" s="1"/>
  <c r="M214" i="1"/>
  <c r="N214" i="1" s="1"/>
  <c r="Q214" i="1"/>
  <c r="R214" i="1" s="1"/>
  <c r="O214" i="1"/>
  <c r="P214" i="1" s="1"/>
  <c r="G114" i="1"/>
  <c r="U114" i="1" s="1"/>
  <c r="D216" i="1"/>
  <c r="F215" i="1"/>
  <c r="S214" i="1" l="1"/>
  <c r="T214" i="1" s="1"/>
  <c r="F216" i="1"/>
  <c r="D217" i="1"/>
  <c r="H114" i="1"/>
  <c r="V114" i="1" s="1"/>
  <c r="Q215" i="1"/>
  <c r="R215" i="1" s="1"/>
  <c r="M215" i="1"/>
  <c r="N215" i="1" s="1"/>
  <c r="O215" i="1"/>
  <c r="P215" i="1" s="1"/>
  <c r="S215" i="1" l="1"/>
  <c r="T215" i="1" s="1"/>
  <c r="G115" i="1"/>
  <c r="U115" i="1" s="1"/>
  <c r="D218" i="1"/>
  <c r="F217" i="1"/>
  <c r="O216" i="1"/>
  <c r="P216" i="1" s="1"/>
  <c r="Q216" i="1"/>
  <c r="R216" i="1" s="1"/>
  <c r="M216" i="1"/>
  <c r="N216" i="1" s="1"/>
  <c r="S216" i="1" l="1"/>
  <c r="T216" i="1" s="1"/>
  <c r="S217" i="1" s="1"/>
  <c r="O217" i="1"/>
  <c r="P217" i="1" s="1"/>
  <c r="Q217" i="1"/>
  <c r="R217" i="1" s="1"/>
  <c r="M217" i="1"/>
  <c r="N217" i="1" s="1"/>
  <c r="D219" i="1"/>
  <c r="F218" i="1"/>
  <c r="H115" i="1"/>
  <c r="V115" i="1" s="1"/>
  <c r="T217" i="1" l="1"/>
  <c r="S218" i="1" s="1"/>
  <c r="D220" i="1"/>
  <c r="F219" i="1"/>
  <c r="Q218" i="1"/>
  <c r="R218" i="1" s="1"/>
  <c r="O218" i="1"/>
  <c r="P218" i="1" s="1"/>
  <c r="M218" i="1"/>
  <c r="N218" i="1" s="1"/>
  <c r="G116" i="1"/>
  <c r="U116" i="1" s="1"/>
  <c r="T218" i="1" l="1"/>
  <c r="Q219" i="1"/>
  <c r="R219" i="1" s="1"/>
  <c r="M219" i="1"/>
  <c r="N219" i="1" s="1"/>
  <c r="O219" i="1"/>
  <c r="P219" i="1" s="1"/>
  <c r="H116" i="1"/>
  <c r="V116" i="1" s="1"/>
  <c r="F220" i="1"/>
  <c r="D221" i="1"/>
  <c r="S219" i="1" l="1"/>
  <c r="T219" i="1" s="1"/>
  <c r="S220" i="1" s="1"/>
  <c r="M220" i="1"/>
  <c r="N220" i="1" s="1"/>
  <c r="O220" i="1"/>
  <c r="P220" i="1" s="1"/>
  <c r="Q220" i="1"/>
  <c r="R220" i="1" s="1"/>
  <c r="G117" i="1"/>
  <c r="U117" i="1" s="1"/>
  <c r="D222" i="1"/>
  <c r="F221" i="1"/>
  <c r="T220" i="1" l="1"/>
  <c r="H117" i="1"/>
  <c r="V117" i="1" s="1"/>
  <c r="F222" i="1"/>
  <c r="D223" i="1"/>
  <c r="S221" i="1"/>
  <c r="O221" i="1"/>
  <c r="P221" i="1" s="1"/>
  <c r="M221" i="1"/>
  <c r="N221" i="1" s="1"/>
  <c r="Q221" i="1"/>
  <c r="R221" i="1" s="1"/>
  <c r="T221" i="1" l="1"/>
  <c r="S222" i="1" s="1"/>
  <c r="G118" i="1"/>
  <c r="U118" i="1" s="1"/>
  <c r="F223" i="1"/>
  <c r="D224" i="1"/>
  <c r="O222" i="1"/>
  <c r="P222" i="1" s="1"/>
  <c r="M222" i="1"/>
  <c r="N222" i="1" s="1"/>
  <c r="Q222" i="1"/>
  <c r="R222" i="1" s="1"/>
  <c r="T222" i="1" l="1"/>
  <c r="Q223" i="1"/>
  <c r="R223" i="1" s="1"/>
  <c r="M223" i="1"/>
  <c r="N223" i="1" s="1"/>
  <c r="O223" i="1"/>
  <c r="P223" i="1" s="1"/>
  <c r="H118" i="1"/>
  <c r="V118" i="1" s="1"/>
  <c r="F224" i="1"/>
  <c r="D225" i="1"/>
  <c r="S223" i="1" l="1"/>
  <c r="T223" i="1" s="1"/>
  <c r="G119" i="1"/>
  <c r="U119" i="1" s="1"/>
  <c r="Q224" i="1"/>
  <c r="R224" i="1" s="1"/>
  <c r="O224" i="1"/>
  <c r="P224" i="1" s="1"/>
  <c r="M224" i="1"/>
  <c r="N224" i="1" s="1"/>
  <c r="D226" i="1"/>
  <c r="F225" i="1"/>
  <c r="S224" i="1" l="1"/>
  <c r="T224" i="1" s="1"/>
  <c r="D227" i="1"/>
  <c r="F226" i="1"/>
  <c r="H119" i="1"/>
  <c r="V119" i="1" s="1"/>
  <c r="O225" i="1"/>
  <c r="P225" i="1" s="1"/>
  <c r="M225" i="1"/>
  <c r="N225" i="1" s="1"/>
  <c r="Q225" i="1"/>
  <c r="R225" i="1" s="1"/>
  <c r="S225" i="1" l="1"/>
  <c r="T225" i="1" s="1"/>
  <c r="S226" i="1" s="1"/>
  <c r="Q226" i="1"/>
  <c r="R226" i="1" s="1"/>
  <c r="O226" i="1"/>
  <c r="P226" i="1" s="1"/>
  <c r="M226" i="1"/>
  <c r="N226" i="1" s="1"/>
  <c r="G120" i="1"/>
  <c r="U120" i="1" s="1"/>
  <c r="F227" i="1"/>
  <c r="D228" i="1"/>
  <c r="T226" i="1" l="1"/>
  <c r="Q227" i="1"/>
  <c r="R227" i="1" s="1"/>
  <c r="M227" i="1"/>
  <c r="N227" i="1" s="1"/>
  <c r="O227" i="1"/>
  <c r="P227" i="1" s="1"/>
  <c r="S227" i="1"/>
  <c r="H120" i="1"/>
  <c r="V120" i="1" s="1"/>
  <c r="F228" i="1"/>
  <c r="D229" i="1"/>
  <c r="T227" i="1" l="1"/>
  <c r="O228" i="1"/>
  <c r="P228" i="1" s="1"/>
  <c r="M228" i="1"/>
  <c r="N228" i="1" s="1"/>
  <c r="Q228" i="1"/>
  <c r="R228" i="1" s="1"/>
  <c r="G121" i="1"/>
  <c r="U121" i="1" s="1"/>
  <c r="D230" i="1"/>
  <c r="F229" i="1"/>
  <c r="S228" i="1" l="1"/>
  <c r="T228" i="1" s="1"/>
  <c r="S229" i="1" s="1"/>
  <c r="D231" i="1"/>
  <c r="F230" i="1"/>
  <c r="H121" i="1"/>
  <c r="V121" i="1" s="1"/>
  <c r="O229" i="1"/>
  <c r="P229" i="1" s="1"/>
  <c r="Q229" i="1"/>
  <c r="R229" i="1" s="1"/>
  <c r="M229" i="1"/>
  <c r="N229" i="1" s="1"/>
  <c r="T229" i="1" l="1"/>
  <c r="S230" i="1" s="1"/>
  <c r="M230" i="1"/>
  <c r="N230" i="1" s="1"/>
  <c r="Q230" i="1"/>
  <c r="R230" i="1" s="1"/>
  <c r="O230" i="1"/>
  <c r="P230" i="1" s="1"/>
  <c r="G122" i="1"/>
  <c r="U122" i="1" s="1"/>
  <c r="D232" i="1"/>
  <c r="F231" i="1"/>
  <c r="T230" i="1" l="1"/>
  <c r="S231" i="1" s="1"/>
  <c r="F232" i="1"/>
  <c r="D233" i="1"/>
  <c r="H122" i="1"/>
  <c r="V122" i="1" s="1"/>
  <c r="Q231" i="1"/>
  <c r="R231" i="1" s="1"/>
  <c r="M231" i="1"/>
  <c r="N231" i="1" s="1"/>
  <c r="O231" i="1"/>
  <c r="P231" i="1" s="1"/>
  <c r="T231" i="1" l="1"/>
  <c r="S232" i="1" s="1"/>
  <c r="O232" i="1"/>
  <c r="P232" i="1" s="1"/>
  <c r="Q232" i="1"/>
  <c r="R232" i="1" s="1"/>
  <c r="M232" i="1"/>
  <c r="N232" i="1" s="1"/>
  <c r="G123" i="1"/>
  <c r="U123" i="1" s="1"/>
  <c r="D234" i="1"/>
  <c r="F233" i="1"/>
  <c r="T232" i="1" l="1"/>
  <c r="D235" i="1"/>
  <c r="F234" i="1"/>
  <c r="H123" i="1"/>
  <c r="V123" i="1" s="1"/>
  <c r="G124" i="1"/>
  <c r="U124" i="1" s="1"/>
  <c r="S233" i="1"/>
  <c r="O233" i="1"/>
  <c r="P233" i="1" s="1"/>
  <c r="Q233" i="1"/>
  <c r="R233" i="1" s="1"/>
  <c r="M233" i="1"/>
  <c r="N233" i="1" s="1"/>
  <c r="T233" i="1" l="1"/>
  <c r="S234" i="1" s="1"/>
  <c r="Q234" i="1"/>
  <c r="R234" i="1" s="1"/>
  <c r="M234" i="1"/>
  <c r="N234" i="1" s="1"/>
  <c r="O234" i="1"/>
  <c r="P234" i="1" s="1"/>
  <c r="H124" i="1"/>
  <c r="V124" i="1" s="1"/>
  <c r="F235" i="1"/>
  <c r="D236" i="1"/>
  <c r="T234" i="1" l="1"/>
  <c r="S235" i="1" s="1"/>
  <c r="M235" i="1"/>
  <c r="N235" i="1" s="1"/>
  <c r="Q235" i="1"/>
  <c r="R235" i="1" s="1"/>
  <c r="O235" i="1"/>
  <c r="P235" i="1" s="1"/>
  <c r="G125" i="1"/>
  <c r="U125" i="1" s="1"/>
  <c r="D237" i="1"/>
  <c r="F236" i="1"/>
  <c r="T235" i="1" l="1"/>
  <c r="S236" i="1"/>
  <c r="O236" i="1"/>
  <c r="P236" i="1" s="1"/>
  <c r="Q236" i="1"/>
  <c r="R236" i="1" s="1"/>
  <c r="M236" i="1"/>
  <c r="N236" i="1" s="1"/>
  <c r="F237" i="1"/>
  <c r="D238" i="1"/>
  <c r="H125" i="1"/>
  <c r="V125" i="1" s="1"/>
  <c r="T236" i="1" l="1"/>
  <c r="S237" i="1" s="1"/>
  <c r="G126" i="1"/>
  <c r="U126" i="1" s="1"/>
  <c r="D239" i="1"/>
  <c r="F238" i="1"/>
  <c r="O237" i="1"/>
  <c r="P237" i="1" s="1"/>
  <c r="Q237" i="1"/>
  <c r="R237" i="1" s="1"/>
  <c r="M237" i="1"/>
  <c r="N237" i="1" s="1"/>
  <c r="T237" i="1" l="1"/>
  <c r="S238" i="1" s="1"/>
  <c r="F239" i="1"/>
  <c r="D240" i="1"/>
  <c r="H126" i="1"/>
  <c r="V126" i="1" s="1"/>
  <c r="Q238" i="1"/>
  <c r="R238" i="1" s="1"/>
  <c r="M238" i="1"/>
  <c r="N238" i="1" s="1"/>
  <c r="O238" i="1"/>
  <c r="P238" i="1" s="1"/>
  <c r="T238" i="1" l="1"/>
  <c r="S239" i="1" s="1"/>
  <c r="G127" i="1"/>
  <c r="U127" i="1" s="1"/>
  <c r="D241" i="1"/>
  <c r="F240" i="1"/>
  <c r="Q239" i="1"/>
  <c r="R239" i="1" s="1"/>
  <c r="M239" i="1"/>
  <c r="N239" i="1" s="1"/>
  <c r="O239" i="1"/>
  <c r="P239" i="1" s="1"/>
  <c r="T239" i="1" l="1"/>
  <c r="F241" i="1"/>
  <c r="D242" i="1"/>
  <c r="H127" i="1"/>
  <c r="V127" i="1" s="1"/>
  <c r="S240" i="1"/>
  <c r="O240" i="1"/>
  <c r="P240" i="1" s="1"/>
  <c r="Q240" i="1"/>
  <c r="R240" i="1" s="1"/>
  <c r="M240" i="1"/>
  <c r="N240" i="1" s="1"/>
  <c r="T240" i="1" l="1"/>
  <c r="S241" i="1" s="1"/>
  <c r="G128" i="1"/>
  <c r="U128" i="1" s="1"/>
  <c r="D243" i="1"/>
  <c r="F242" i="1"/>
  <c r="O241" i="1"/>
  <c r="P241" i="1" s="1"/>
  <c r="Q241" i="1"/>
  <c r="R241" i="1" s="1"/>
  <c r="M241" i="1"/>
  <c r="N241" i="1" s="1"/>
  <c r="T241" i="1" l="1"/>
  <c r="S242" i="1" s="1"/>
  <c r="O242" i="1"/>
  <c r="P242" i="1" s="1"/>
  <c r="M242" i="1"/>
  <c r="N242" i="1" s="1"/>
  <c r="Q242" i="1"/>
  <c r="R242" i="1" s="1"/>
  <c r="F243" i="1"/>
  <c r="D244" i="1"/>
  <c r="H128" i="1"/>
  <c r="V128" i="1" s="1"/>
  <c r="T242" i="1" l="1"/>
  <c r="S243" i="1" s="1"/>
  <c r="Q243" i="1"/>
  <c r="R243" i="1" s="1"/>
  <c r="M243" i="1"/>
  <c r="N243" i="1" s="1"/>
  <c r="O243" i="1"/>
  <c r="P243" i="1" s="1"/>
  <c r="G129" i="1"/>
  <c r="U129" i="1" s="1"/>
  <c r="D245" i="1"/>
  <c r="F244" i="1"/>
  <c r="T243" i="1" l="1"/>
  <c r="S244" i="1" s="1"/>
  <c r="F245" i="1"/>
  <c r="D246" i="1"/>
  <c r="H129" i="1"/>
  <c r="V129" i="1" s="1"/>
  <c r="Q244" i="1"/>
  <c r="R244" i="1" s="1"/>
  <c r="M244" i="1"/>
  <c r="N244" i="1" s="1"/>
  <c r="O244" i="1"/>
  <c r="P244" i="1" s="1"/>
  <c r="T244" i="1" l="1"/>
  <c r="S245" i="1" s="1"/>
  <c r="G130" i="1"/>
  <c r="U130" i="1" s="1"/>
  <c r="D247" i="1"/>
  <c r="F246" i="1"/>
  <c r="M245" i="1"/>
  <c r="N245" i="1" s="1"/>
  <c r="Q245" i="1"/>
  <c r="R245" i="1" s="1"/>
  <c r="O245" i="1"/>
  <c r="P245" i="1" s="1"/>
  <c r="T245" i="1" l="1"/>
  <c r="S246" i="1" s="1"/>
  <c r="F247" i="1"/>
  <c r="D248" i="1"/>
  <c r="H130" i="1"/>
  <c r="V130" i="1" s="1"/>
  <c r="O246" i="1"/>
  <c r="P246" i="1" s="1"/>
  <c r="Q246" i="1"/>
  <c r="R246" i="1" s="1"/>
  <c r="M246" i="1"/>
  <c r="N246" i="1" s="1"/>
  <c r="T246" i="1" l="1"/>
  <c r="S247" i="1" s="1"/>
  <c r="G131" i="1"/>
  <c r="U131" i="1" s="1"/>
  <c r="F248" i="1"/>
  <c r="D249" i="1"/>
  <c r="O247" i="1"/>
  <c r="P247" i="1" s="1"/>
  <c r="Q247" i="1"/>
  <c r="R247" i="1" s="1"/>
  <c r="M247" i="1"/>
  <c r="N247" i="1" s="1"/>
  <c r="T247" i="1" l="1"/>
  <c r="S248" i="1" s="1"/>
  <c r="F249" i="1"/>
  <c r="D250" i="1"/>
  <c r="Q248" i="1"/>
  <c r="R248" i="1" s="1"/>
  <c r="M248" i="1"/>
  <c r="N248" i="1" s="1"/>
  <c r="O248" i="1"/>
  <c r="P248" i="1" s="1"/>
  <c r="H131" i="1"/>
  <c r="V131" i="1" s="1"/>
  <c r="T248" i="1" l="1"/>
  <c r="S249" i="1" s="1"/>
  <c r="D251" i="1"/>
  <c r="F250" i="1"/>
  <c r="G132" i="1"/>
  <c r="U132" i="1" s="1"/>
  <c r="Q249" i="1"/>
  <c r="R249" i="1" s="1"/>
  <c r="O249" i="1"/>
  <c r="P249" i="1" s="1"/>
  <c r="M249" i="1"/>
  <c r="N249" i="1" s="1"/>
  <c r="T249" i="1" l="1"/>
  <c r="H132" i="1"/>
  <c r="V132" i="1" s="1"/>
  <c r="D252" i="1"/>
  <c r="F251" i="1"/>
  <c r="S250" i="1"/>
  <c r="O250" i="1"/>
  <c r="P250" i="1" s="1"/>
  <c r="M250" i="1"/>
  <c r="N250" i="1" s="1"/>
  <c r="Q250" i="1"/>
  <c r="R250" i="1" s="1"/>
  <c r="T250" i="1" l="1"/>
  <c r="S251" i="1" s="1"/>
  <c r="O251" i="1"/>
  <c r="P251" i="1" s="1"/>
  <c r="M251" i="1"/>
  <c r="N251" i="1" s="1"/>
  <c r="Q251" i="1"/>
  <c r="R251" i="1" s="1"/>
  <c r="F252" i="1"/>
  <c r="D253" i="1"/>
  <c r="G133" i="1"/>
  <c r="U133" i="1" s="1"/>
  <c r="T251" i="1" l="1"/>
  <c r="S252" i="1" s="1"/>
  <c r="F253" i="1"/>
  <c r="D254" i="1"/>
  <c r="Q252" i="1"/>
  <c r="R252" i="1" s="1"/>
  <c r="M252" i="1"/>
  <c r="N252" i="1" s="1"/>
  <c r="O252" i="1"/>
  <c r="P252" i="1" s="1"/>
  <c r="H133" i="1"/>
  <c r="V133" i="1" s="1"/>
  <c r="T252" i="1" l="1"/>
  <c r="S253" i="1" s="1"/>
  <c r="G134" i="1"/>
  <c r="U134" i="1" s="1"/>
  <c r="D255" i="1"/>
  <c r="F254" i="1"/>
  <c r="M253" i="1"/>
  <c r="N253" i="1" s="1"/>
  <c r="O253" i="1"/>
  <c r="P253" i="1" s="1"/>
  <c r="Q253" i="1"/>
  <c r="R253" i="1" s="1"/>
  <c r="T253" i="1" l="1"/>
  <c r="D256" i="1"/>
  <c r="F255" i="1"/>
  <c r="O254" i="1"/>
  <c r="P254" i="1" s="1"/>
  <c r="Q254" i="1"/>
  <c r="R254" i="1" s="1"/>
  <c r="M254" i="1"/>
  <c r="N254" i="1" s="1"/>
  <c r="H134" i="1"/>
  <c r="V134" i="1" s="1"/>
  <c r="S254" i="1" l="1"/>
  <c r="T254" i="1" s="1"/>
  <c r="M255" i="1"/>
  <c r="N255" i="1" s="1"/>
  <c r="Q255" i="1"/>
  <c r="R255" i="1" s="1"/>
  <c r="O255" i="1"/>
  <c r="P255" i="1" s="1"/>
  <c r="G135" i="1"/>
  <c r="U135" i="1" s="1"/>
  <c r="D257" i="1"/>
  <c r="F256" i="1"/>
  <c r="S255" i="1" l="1"/>
  <c r="T255" i="1" s="1"/>
  <c r="H135" i="1"/>
  <c r="V135" i="1" s="1"/>
  <c r="F257" i="1"/>
  <c r="D258" i="1"/>
  <c r="Q256" i="1"/>
  <c r="R256" i="1" s="1"/>
  <c r="M256" i="1"/>
  <c r="N256" i="1" s="1"/>
  <c r="O256" i="1"/>
  <c r="P256" i="1" s="1"/>
  <c r="S256" i="1" l="1"/>
  <c r="T256" i="1" s="1"/>
  <c r="S257" i="1" s="1"/>
  <c r="D259" i="1"/>
  <c r="F258" i="1"/>
  <c r="O257" i="1"/>
  <c r="P257" i="1" s="1"/>
  <c r="Q257" i="1"/>
  <c r="R257" i="1" s="1"/>
  <c r="M257" i="1"/>
  <c r="N257" i="1" s="1"/>
  <c r="G136" i="1"/>
  <c r="U136" i="1" s="1"/>
  <c r="T257" i="1" l="1"/>
  <c r="S258" i="1" s="1"/>
  <c r="O258" i="1"/>
  <c r="P258" i="1" s="1"/>
  <c r="Q258" i="1"/>
  <c r="R258" i="1" s="1"/>
  <c r="M258" i="1"/>
  <c r="N258" i="1" s="1"/>
  <c r="H136" i="1"/>
  <c r="V136" i="1" s="1"/>
  <c r="D260" i="1"/>
  <c r="F259" i="1"/>
  <c r="T258" i="1" l="1"/>
  <c r="Q259" i="1"/>
  <c r="R259" i="1" s="1"/>
  <c r="O259" i="1"/>
  <c r="P259" i="1" s="1"/>
  <c r="M259" i="1"/>
  <c r="N259" i="1" s="1"/>
  <c r="D261" i="1"/>
  <c r="F260" i="1"/>
  <c r="G137" i="1"/>
  <c r="U137" i="1" s="1"/>
  <c r="S259" i="1" l="1"/>
  <c r="T259" i="1" s="1"/>
  <c r="S260" i="1" s="1"/>
  <c r="H137" i="1"/>
  <c r="V137" i="1" s="1"/>
  <c r="Q260" i="1"/>
  <c r="R260" i="1" s="1"/>
  <c r="M260" i="1"/>
  <c r="N260" i="1" s="1"/>
  <c r="O260" i="1"/>
  <c r="P260" i="1" s="1"/>
  <c r="F261" i="1"/>
  <c r="D262" i="1"/>
  <c r="T260" i="1" l="1"/>
  <c r="S261" i="1" s="1"/>
  <c r="D263" i="1"/>
  <c r="F262" i="1"/>
  <c r="M261" i="1"/>
  <c r="N261" i="1" s="1"/>
  <c r="O261" i="1"/>
  <c r="P261" i="1" s="1"/>
  <c r="Q261" i="1"/>
  <c r="R261" i="1" s="1"/>
  <c r="G138" i="1"/>
  <c r="U138" i="1" s="1"/>
  <c r="T261" i="1" l="1"/>
  <c r="S262" i="1" s="1"/>
  <c r="H138" i="1"/>
  <c r="V138" i="1" s="1"/>
  <c r="O262" i="1"/>
  <c r="P262" i="1" s="1"/>
  <c r="M262" i="1"/>
  <c r="N262" i="1" s="1"/>
  <c r="Q262" i="1"/>
  <c r="R262" i="1" s="1"/>
  <c r="F263" i="1"/>
  <c r="D264" i="1"/>
  <c r="T262" i="1" l="1"/>
  <c r="F264" i="1"/>
  <c r="D265" i="1"/>
  <c r="O263" i="1"/>
  <c r="P263" i="1" s="1"/>
  <c r="S263" i="1"/>
  <c r="M263" i="1"/>
  <c r="N263" i="1" s="1"/>
  <c r="Q263" i="1"/>
  <c r="R263" i="1" s="1"/>
  <c r="G139" i="1"/>
  <c r="U139" i="1" s="1"/>
  <c r="T263" i="1" l="1"/>
  <c r="S264" i="1" s="1"/>
  <c r="H139" i="1"/>
  <c r="V139" i="1" s="1"/>
  <c r="F265" i="1"/>
  <c r="D266" i="1"/>
  <c r="Q264" i="1"/>
  <c r="R264" i="1" s="1"/>
  <c r="M264" i="1"/>
  <c r="N264" i="1" s="1"/>
  <c r="O264" i="1"/>
  <c r="P264" i="1" s="1"/>
  <c r="T264" i="1" l="1"/>
  <c r="S265" i="1" s="1"/>
  <c r="D267" i="1"/>
  <c r="F266" i="1"/>
  <c r="Q265" i="1"/>
  <c r="R265" i="1" s="1"/>
  <c r="M265" i="1"/>
  <c r="N265" i="1" s="1"/>
  <c r="O265" i="1"/>
  <c r="P265" i="1" s="1"/>
  <c r="G140" i="1"/>
  <c r="U140" i="1" s="1"/>
  <c r="T265" i="1" l="1"/>
  <c r="S266" i="1" s="1"/>
  <c r="H140" i="1"/>
  <c r="V140" i="1" s="1"/>
  <c r="O266" i="1"/>
  <c r="P266" i="1" s="1"/>
  <c r="M266" i="1"/>
  <c r="N266" i="1" s="1"/>
  <c r="Q266" i="1"/>
  <c r="R266" i="1" s="1"/>
  <c r="D268" i="1"/>
  <c r="F267" i="1"/>
  <c r="T266" i="1" l="1"/>
  <c r="S267" i="1" s="1"/>
  <c r="F268" i="1"/>
  <c r="D269" i="1"/>
  <c r="Q267" i="1"/>
  <c r="R267" i="1" s="1"/>
  <c r="O267" i="1"/>
  <c r="P267" i="1" s="1"/>
  <c r="M267" i="1"/>
  <c r="N267" i="1" s="1"/>
  <c r="G141" i="1"/>
  <c r="U141" i="1" s="1"/>
  <c r="T267" i="1" l="1"/>
  <c r="Q268" i="1"/>
  <c r="R268" i="1" s="1"/>
  <c r="M268" i="1"/>
  <c r="N268" i="1" s="1"/>
  <c r="O268" i="1"/>
  <c r="P268" i="1" s="1"/>
  <c r="S268" i="1"/>
  <c r="H141" i="1"/>
  <c r="V141" i="1" s="1"/>
  <c r="F269" i="1"/>
  <c r="D270" i="1"/>
  <c r="T268" i="1" l="1"/>
  <c r="S269" i="1" s="1"/>
  <c r="O269" i="1"/>
  <c r="P269" i="1" s="1"/>
  <c r="M269" i="1"/>
  <c r="N269" i="1" s="1"/>
  <c r="Q269" i="1"/>
  <c r="R269" i="1" s="1"/>
  <c r="D271" i="1"/>
  <c r="F270" i="1"/>
  <c r="G142" i="1"/>
  <c r="U142" i="1" s="1"/>
  <c r="T269" i="1" l="1"/>
  <c r="H142" i="1"/>
  <c r="V142" i="1" s="1"/>
  <c r="S270" i="1"/>
  <c r="O270" i="1"/>
  <c r="P270" i="1" s="1"/>
  <c r="Q270" i="1"/>
  <c r="R270" i="1" s="1"/>
  <c r="M270" i="1"/>
  <c r="N270" i="1" s="1"/>
  <c r="D272" i="1"/>
  <c r="F271" i="1"/>
  <c r="T270" i="1" l="1"/>
  <c r="S271" i="1" s="1"/>
  <c r="F272" i="1"/>
  <c r="D273" i="1"/>
  <c r="G143" i="1"/>
  <c r="U143" i="1" s="1"/>
  <c r="M271" i="1"/>
  <c r="N271" i="1" s="1"/>
  <c r="Q271" i="1"/>
  <c r="R271" i="1" s="1"/>
  <c r="O271" i="1"/>
  <c r="P271" i="1" s="1"/>
  <c r="T271" i="1" l="1"/>
  <c r="S272" i="1" s="1"/>
  <c r="H143" i="1"/>
  <c r="V143" i="1" s="1"/>
  <c r="F273" i="1"/>
  <c r="D274" i="1"/>
  <c r="Q272" i="1"/>
  <c r="R272" i="1" s="1"/>
  <c r="M272" i="1"/>
  <c r="N272" i="1" s="1"/>
  <c r="O272" i="1"/>
  <c r="P272" i="1" s="1"/>
  <c r="T272" i="1" l="1"/>
  <c r="D275" i="1"/>
  <c r="F274" i="1"/>
  <c r="O273" i="1"/>
  <c r="P273" i="1" s="1"/>
  <c r="S273" i="1"/>
  <c r="Q273" i="1"/>
  <c r="R273" i="1" s="1"/>
  <c r="M273" i="1"/>
  <c r="N273" i="1" s="1"/>
  <c r="G144" i="1"/>
  <c r="U144" i="1" s="1"/>
  <c r="T273" i="1" l="1"/>
  <c r="S274" i="1" s="1"/>
  <c r="O274" i="1"/>
  <c r="P274" i="1" s="1"/>
  <c r="Q274" i="1"/>
  <c r="R274" i="1" s="1"/>
  <c r="M274" i="1"/>
  <c r="N274" i="1" s="1"/>
  <c r="H144" i="1"/>
  <c r="V144" i="1" s="1"/>
  <c r="F275" i="1"/>
  <c r="D276" i="1"/>
  <c r="T274" i="1" l="1"/>
  <c r="S275" i="1" s="1"/>
  <c r="D277" i="1"/>
  <c r="F276" i="1"/>
  <c r="Q275" i="1"/>
  <c r="R275" i="1" s="1"/>
  <c r="O275" i="1"/>
  <c r="P275" i="1" s="1"/>
  <c r="M275" i="1"/>
  <c r="N275" i="1" s="1"/>
  <c r="G145" i="1"/>
  <c r="U145" i="1" s="1"/>
  <c r="T275" i="1" l="1"/>
  <c r="S276" i="1" s="1"/>
  <c r="H145" i="1"/>
  <c r="V145" i="1" s="1"/>
  <c r="Q276" i="1"/>
  <c r="R276" i="1" s="1"/>
  <c r="M276" i="1"/>
  <c r="N276" i="1" s="1"/>
  <c r="O276" i="1"/>
  <c r="P276" i="1" s="1"/>
  <c r="F277" i="1"/>
  <c r="D278" i="1"/>
  <c r="T276" i="1" l="1"/>
  <c r="M277" i="1"/>
  <c r="N277" i="1" s="1"/>
  <c r="Q277" i="1"/>
  <c r="R277" i="1" s="1"/>
  <c r="O277" i="1"/>
  <c r="P277" i="1" s="1"/>
  <c r="D279" i="1"/>
  <c r="F278" i="1"/>
  <c r="G146" i="1"/>
  <c r="U146" i="1" s="1"/>
  <c r="S277" i="1" l="1"/>
  <c r="T277" i="1" s="1"/>
  <c r="F279" i="1"/>
  <c r="D280" i="1"/>
  <c r="O278" i="1"/>
  <c r="P278" i="1" s="1"/>
  <c r="M278" i="1"/>
  <c r="N278" i="1" s="1"/>
  <c r="Q278" i="1"/>
  <c r="R278" i="1" s="1"/>
  <c r="H146" i="1"/>
  <c r="V146" i="1" s="1"/>
  <c r="S278" i="1" l="1"/>
  <c r="T278" i="1" s="1"/>
  <c r="D281" i="1"/>
  <c r="F280" i="1"/>
  <c r="G147" i="1"/>
  <c r="U147" i="1" s="1"/>
  <c r="M279" i="1"/>
  <c r="N279" i="1" s="1"/>
  <c r="Q279" i="1"/>
  <c r="R279" i="1" s="1"/>
  <c r="O279" i="1"/>
  <c r="P279" i="1" s="1"/>
  <c r="S279" i="1" l="1"/>
  <c r="T279" i="1" s="1"/>
  <c r="H147" i="1"/>
  <c r="V147" i="1" s="1"/>
  <c r="O280" i="1"/>
  <c r="P280" i="1" s="1"/>
  <c r="Q280" i="1"/>
  <c r="R280" i="1" s="1"/>
  <c r="M280" i="1"/>
  <c r="N280" i="1" s="1"/>
  <c r="D282" i="1"/>
  <c r="F281" i="1"/>
  <c r="S280" i="1" l="1"/>
  <c r="T280" i="1" s="1"/>
  <c r="D283" i="1"/>
  <c r="F282" i="1"/>
  <c r="O281" i="1"/>
  <c r="P281" i="1" s="1"/>
  <c r="Q281" i="1"/>
  <c r="R281" i="1" s="1"/>
  <c r="M281" i="1"/>
  <c r="N281" i="1" s="1"/>
  <c r="G148" i="1"/>
  <c r="U148" i="1" s="1"/>
  <c r="S281" i="1" l="1"/>
  <c r="T281" i="1" s="1"/>
  <c r="Q282" i="1"/>
  <c r="R282" i="1" s="1"/>
  <c r="M282" i="1"/>
  <c r="N282" i="1" s="1"/>
  <c r="O282" i="1"/>
  <c r="P282" i="1" s="1"/>
  <c r="H148" i="1"/>
  <c r="V148" i="1" s="1"/>
  <c r="F283" i="1"/>
  <c r="D284" i="1"/>
  <c r="S282" i="1" l="1"/>
  <c r="T282" i="1" s="1"/>
  <c r="S283" i="1" s="1"/>
  <c r="G149" i="1"/>
  <c r="U149" i="1" s="1"/>
  <c r="Q283" i="1"/>
  <c r="R283" i="1" s="1"/>
  <c r="M283" i="1"/>
  <c r="N283" i="1" s="1"/>
  <c r="O283" i="1"/>
  <c r="P283" i="1" s="1"/>
  <c r="D285" i="1"/>
  <c r="F284" i="1"/>
  <c r="T283" i="1" l="1"/>
  <c r="S284" i="1" s="1"/>
  <c r="D286" i="1"/>
  <c r="F285" i="1"/>
  <c r="H149" i="1"/>
  <c r="V149" i="1" s="1"/>
  <c r="O284" i="1"/>
  <c r="P284" i="1" s="1"/>
  <c r="Q284" i="1"/>
  <c r="R284" i="1" s="1"/>
  <c r="M284" i="1"/>
  <c r="N284" i="1" s="1"/>
  <c r="T284" i="1" l="1"/>
  <c r="S285" i="1" s="1"/>
  <c r="G150" i="1"/>
  <c r="U150" i="1" s="1"/>
  <c r="O285" i="1"/>
  <c r="P285" i="1" s="1"/>
  <c r="M285" i="1"/>
  <c r="N285" i="1" s="1"/>
  <c r="Q285" i="1"/>
  <c r="R285" i="1" s="1"/>
  <c r="D287" i="1"/>
  <c r="F286" i="1"/>
  <c r="T285" i="1" l="1"/>
  <c r="S286" i="1" s="1"/>
  <c r="F287" i="1"/>
  <c r="D288" i="1"/>
  <c r="H150" i="1"/>
  <c r="V150" i="1" s="1"/>
  <c r="Q286" i="1"/>
  <c r="R286" i="1" s="1"/>
  <c r="M286" i="1"/>
  <c r="N286" i="1" s="1"/>
  <c r="O286" i="1"/>
  <c r="P286" i="1" s="1"/>
  <c r="T286" i="1" l="1"/>
  <c r="S287" i="1" s="1"/>
  <c r="G151" i="1"/>
  <c r="U151" i="1" s="1"/>
  <c r="D289" i="1"/>
  <c r="F288" i="1"/>
  <c r="Q287" i="1"/>
  <c r="R287" i="1" s="1"/>
  <c r="M287" i="1"/>
  <c r="N287" i="1" s="1"/>
  <c r="O287" i="1"/>
  <c r="P287" i="1" s="1"/>
  <c r="T287" i="1" l="1"/>
  <c r="S288" i="1" s="1"/>
  <c r="O288" i="1"/>
  <c r="P288" i="1" s="1"/>
  <c r="Q288" i="1"/>
  <c r="R288" i="1" s="1"/>
  <c r="M288" i="1"/>
  <c r="N288" i="1" s="1"/>
  <c r="D290" i="1"/>
  <c r="F289" i="1"/>
  <c r="H151" i="1"/>
  <c r="V151" i="1" s="1"/>
  <c r="T288" i="1" l="1"/>
  <c r="S289" i="1" s="1"/>
  <c r="O289" i="1"/>
  <c r="P289" i="1" s="1"/>
  <c r="M289" i="1"/>
  <c r="N289" i="1" s="1"/>
  <c r="Q289" i="1"/>
  <c r="R289" i="1" s="1"/>
  <c r="D291" i="1"/>
  <c r="F290" i="1"/>
  <c r="G152" i="1"/>
  <c r="U152" i="1" s="1"/>
  <c r="T289" i="1" l="1"/>
  <c r="Q290" i="1"/>
  <c r="R290" i="1" s="1"/>
  <c r="M290" i="1"/>
  <c r="N290" i="1" s="1"/>
  <c r="O290" i="1"/>
  <c r="P290" i="1" s="1"/>
  <c r="F291" i="1"/>
  <c r="D292" i="1"/>
  <c r="H152" i="1"/>
  <c r="V152" i="1" s="1"/>
  <c r="S290" i="1" l="1"/>
  <c r="T290" i="1" s="1"/>
  <c r="G153" i="1"/>
  <c r="U153" i="1" s="1"/>
  <c r="D293" i="1"/>
  <c r="F292" i="1"/>
  <c r="Q291" i="1"/>
  <c r="R291" i="1" s="1"/>
  <c r="M291" i="1"/>
  <c r="N291" i="1" s="1"/>
  <c r="O291" i="1"/>
  <c r="P291" i="1" s="1"/>
  <c r="S291" i="1" l="1"/>
  <c r="T291" i="1" s="1"/>
  <c r="S292" i="1" s="1"/>
  <c r="O292" i="1"/>
  <c r="P292" i="1" s="1"/>
  <c r="Q292" i="1"/>
  <c r="R292" i="1" s="1"/>
  <c r="M292" i="1"/>
  <c r="N292" i="1" s="1"/>
  <c r="H153" i="1"/>
  <c r="V153" i="1" s="1"/>
  <c r="D294" i="1"/>
  <c r="F293" i="1"/>
  <c r="T292" i="1" l="1"/>
  <c r="S293" i="1" s="1"/>
  <c r="D295" i="1"/>
  <c r="F294" i="1"/>
  <c r="G154" i="1"/>
  <c r="U154" i="1" s="1"/>
  <c r="O293" i="1"/>
  <c r="P293" i="1" s="1"/>
  <c r="M293" i="1"/>
  <c r="N293" i="1" s="1"/>
  <c r="Q293" i="1"/>
  <c r="R293" i="1" s="1"/>
  <c r="T293" i="1" l="1"/>
  <c r="S294" i="1" s="1"/>
  <c r="H154" i="1"/>
  <c r="V154" i="1" s="1"/>
  <c r="Q294" i="1"/>
  <c r="R294" i="1" s="1"/>
  <c r="M294" i="1"/>
  <c r="N294" i="1" s="1"/>
  <c r="O294" i="1"/>
  <c r="P294" i="1" s="1"/>
  <c r="D296" i="1"/>
  <c r="F295" i="1"/>
  <c r="T294" i="1" l="1"/>
  <c r="G155" i="1"/>
  <c r="U155" i="1" s="1"/>
  <c r="D297" i="1"/>
  <c r="F296" i="1"/>
  <c r="S295" i="1"/>
  <c r="O295" i="1"/>
  <c r="O296" i="1" s="1"/>
  <c r="Q295" i="1"/>
  <c r="M295" i="1"/>
  <c r="M296" i="1" s="1"/>
  <c r="Q296" i="1" l="1"/>
  <c r="R296" i="1" s="1"/>
  <c r="R295" i="1"/>
  <c r="F297" i="1"/>
  <c r="D298" i="1"/>
  <c r="P295" i="1"/>
  <c r="P296" i="1"/>
  <c r="H155" i="1"/>
  <c r="V155" i="1" s="1"/>
  <c r="N296" i="1"/>
  <c r="N295" i="1"/>
  <c r="T295" i="1"/>
  <c r="S296" i="1"/>
  <c r="T296" i="1" l="1"/>
  <c r="G156" i="1"/>
  <c r="U156" i="1" s="1"/>
  <c r="Q297" i="1"/>
  <c r="R297" i="1" s="1"/>
  <c r="M297" i="1"/>
  <c r="N297" i="1" s="1"/>
  <c r="S297" i="1"/>
  <c r="O297" i="1"/>
  <c r="P297" i="1" s="1"/>
  <c r="D299" i="1"/>
  <c r="F298" i="1"/>
  <c r="T297" i="1" l="1"/>
  <c r="D300" i="1"/>
  <c r="F299" i="1"/>
  <c r="H156" i="1"/>
  <c r="V156" i="1" s="1"/>
  <c r="S298" i="1"/>
  <c r="O298" i="1"/>
  <c r="P298" i="1" s="1"/>
  <c r="Q298" i="1"/>
  <c r="R298" i="1" s="1"/>
  <c r="M298" i="1"/>
  <c r="N298" i="1" s="1"/>
  <c r="T298" i="1" l="1"/>
  <c r="S299" i="1" s="1"/>
  <c r="O299" i="1"/>
  <c r="P299" i="1" s="1"/>
  <c r="M299" i="1"/>
  <c r="N299" i="1" s="1"/>
  <c r="Q299" i="1"/>
  <c r="R299" i="1" s="1"/>
  <c r="G157" i="1"/>
  <c r="U157" i="1" s="1"/>
  <c r="D301" i="1"/>
  <c r="F300" i="1"/>
  <c r="F301" i="1" l="1"/>
  <c r="D302" i="1"/>
  <c r="T299" i="1"/>
  <c r="S300" i="1" s="1"/>
  <c r="H157" i="1"/>
  <c r="V157" i="1" s="1"/>
  <c r="Q300" i="1"/>
  <c r="R300" i="1" s="1"/>
  <c r="Q301" i="1" s="1"/>
  <c r="R301" i="1" s="1"/>
  <c r="M300" i="1"/>
  <c r="N300" i="1" s="1"/>
  <c r="O300" i="1"/>
  <c r="P300" i="1" s="1"/>
  <c r="F302" i="1" l="1"/>
  <c r="Q302" i="1" s="1"/>
  <c r="R302" i="1" s="1"/>
  <c r="D303" i="1"/>
  <c r="O301" i="1"/>
  <c r="P301" i="1" s="1"/>
  <c r="O302" i="1" s="1"/>
  <c r="P302" i="1" s="1"/>
  <c r="M301" i="1"/>
  <c r="N301" i="1" s="1"/>
  <c r="M302" i="1" s="1"/>
  <c r="N302" i="1" s="1"/>
  <c r="T300" i="1"/>
  <c r="G158" i="1"/>
  <c r="U158" i="1" s="1"/>
  <c r="F303" i="1" l="1"/>
  <c r="D304" i="1"/>
  <c r="S301" i="1"/>
  <c r="H158" i="1"/>
  <c r="V158" i="1" s="1"/>
  <c r="D305" i="1" l="1"/>
  <c r="F304" i="1"/>
  <c r="Q303" i="1"/>
  <c r="R303" i="1" s="1"/>
  <c r="O303" i="1"/>
  <c r="P303" i="1" s="1"/>
  <c r="M303" i="1"/>
  <c r="N303" i="1" s="1"/>
  <c r="T301" i="1"/>
  <c r="S302" i="1" s="1"/>
  <c r="G159" i="1"/>
  <c r="U159" i="1" s="1"/>
  <c r="O304" i="1" l="1"/>
  <c r="P304" i="1" s="1"/>
  <c r="Q304" i="1"/>
  <c r="R304" i="1" s="1"/>
  <c r="M304" i="1"/>
  <c r="N304" i="1" s="1"/>
  <c r="D306" i="1"/>
  <c r="F305" i="1"/>
  <c r="T302" i="1"/>
  <c r="S303" i="1" s="1"/>
  <c r="T303" i="1" s="1"/>
  <c r="S304" i="1" s="1"/>
  <c r="T304" i="1" s="1"/>
  <c r="H159" i="1"/>
  <c r="V159" i="1" s="1"/>
  <c r="S305" i="1" l="1"/>
  <c r="T305" i="1" s="1"/>
  <c r="O305" i="1"/>
  <c r="P305" i="1" s="1"/>
  <c r="Q305" i="1"/>
  <c r="R305" i="1" s="1"/>
  <c r="D307" i="1"/>
  <c r="F306" i="1"/>
  <c r="M305" i="1"/>
  <c r="N305" i="1" s="1"/>
  <c r="G160" i="1"/>
  <c r="U160" i="1" s="1"/>
  <c r="Q306" i="1" l="1"/>
  <c r="R306" i="1" s="1"/>
  <c r="M306" i="1"/>
  <c r="N306" i="1" s="1"/>
  <c r="S306" i="1"/>
  <c r="T306" i="1" s="1"/>
  <c r="O306" i="1"/>
  <c r="P306" i="1" s="1"/>
  <c r="O307" i="1" s="1"/>
  <c r="P307" i="1" s="1"/>
  <c r="D308" i="1"/>
  <c r="F307" i="1"/>
  <c r="H160" i="1"/>
  <c r="V160" i="1" s="1"/>
  <c r="S307" i="1" l="1"/>
  <c r="T307" i="1" s="1"/>
  <c r="Q307" i="1"/>
  <c r="R307" i="1" s="1"/>
  <c r="D309" i="1"/>
  <c r="F308" i="1"/>
  <c r="O308" i="1" s="1"/>
  <c r="P308" i="1" s="1"/>
  <c r="M307" i="1"/>
  <c r="N307" i="1" s="1"/>
  <c r="G161" i="1"/>
  <c r="M308" i="1" l="1"/>
  <c r="N308" i="1" s="1"/>
  <c r="Q308" i="1"/>
  <c r="R308" i="1" s="1"/>
  <c r="D310" i="1"/>
  <c r="F309" i="1"/>
  <c r="S308" i="1"/>
  <c r="T308" i="1" s="1"/>
  <c r="G162" i="1"/>
  <c r="U162" i="1" s="1"/>
  <c r="U161" i="1"/>
  <c r="H161" i="1"/>
  <c r="V161" i="1" s="1"/>
  <c r="Q309" i="1" l="1"/>
  <c r="R309" i="1" s="1"/>
  <c r="S309" i="1"/>
  <c r="T309" i="1" s="1"/>
  <c r="O309" i="1"/>
  <c r="P309" i="1" s="1"/>
  <c r="D311" i="1"/>
  <c r="F310" i="1"/>
  <c r="M309" i="1"/>
  <c r="N309" i="1" s="1"/>
  <c r="H162" i="1"/>
  <c r="V162" i="1" s="1"/>
  <c r="S310" i="1" l="1"/>
  <c r="T310" i="1" s="1"/>
  <c r="M310" i="1"/>
  <c r="N310" i="1" s="1"/>
  <c r="O310" i="1"/>
  <c r="P310" i="1" s="1"/>
  <c r="O311" i="1" s="1"/>
  <c r="P311" i="1" s="1"/>
  <c r="D312" i="1"/>
  <c r="F311" i="1"/>
  <c r="Q310" i="1"/>
  <c r="R310" i="1" s="1"/>
  <c r="Q311" i="1" s="1"/>
  <c r="R311" i="1" s="1"/>
  <c r="G163" i="1"/>
  <c r="U163" i="1" s="1"/>
  <c r="M311" i="1" l="1"/>
  <c r="N311" i="1" s="1"/>
  <c r="D313" i="1"/>
  <c r="F312" i="1"/>
  <c r="S311" i="1"/>
  <c r="T311" i="1" s="1"/>
  <c r="H163" i="1"/>
  <c r="V163" i="1" s="1"/>
  <c r="S312" i="1" l="1"/>
  <c r="T312" i="1" s="1"/>
  <c r="M312" i="1"/>
  <c r="N312" i="1" s="1"/>
  <c r="O312" i="1"/>
  <c r="P312" i="1" s="1"/>
  <c r="D314" i="1"/>
  <c r="F313" i="1"/>
  <c r="Q312" i="1"/>
  <c r="R312" i="1" s="1"/>
  <c r="G164" i="1"/>
  <c r="U164" i="1" s="1"/>
  <c r="O313" i="1" l="1"/>
  <c r="P313" i="1" s="1"/>
  <c r="Q313" i="1"/>
  <c r="R313" i="1" s="1"/>
  <c r="M313" i="1"/>
  <c r="N313" i="1" s="1"/>
  <c r="D315" i="1"/>
  <c r="F314" i="1"/>
  <c r="O314" i="1" s="1"/>
  <c r="P314" i="1" s="1"/>
  <c r="S313" i="1"/>
  <c r="T313" i="1" s="1"/>
  <c r="H164" i="1"/>
  <c r="V164" i="1" s="1"/>
  <c r="M314" i="1" l="1"/>
  <c r="N314" i="1" s="1"/>
  <c r="S314" i="1"/>
  <c r="T314" i="1" s="1"/>
  <c r="Q314" i="1"/>
  <c r="R314" i="1" s="1"/>
  <c r="D316" i="1"/>
  <c r="F315" i="1"/>
  <c r="G165" i="1"/>
  <c r="U165" i="1" s="1"/>
  <c r="M315" i="1" l="1"/>
  <c r="N315" i="1" s="1"/>
  <c r="S315" i="1"/>
  <c r="T315" i="1" s="1"/>
  <c r="Q315" i="1"/>
  <c r="R315" i="1" s="1"/>
  <c r="D317" i="1"/>
  <c r="F316" i="1"/>
  <c r="O315" i="1"/>
  <c r="P315" i="1" s="1"/>
  <c r="H165" i="1"/>
  <c r="V165" i="1" s="1"/>
  <c r="Q316" i="1" l="1"/>
  <c r="R316" i="1" s="1"/>
  <c r="M316" i="1"/>
  <c r="N316" i="1" s="1"/>
  <c r="S316" i="1"/>
  <c r="T316" i="1" s="1"/>
  <c r="O316" i="1"/>
  <c r="P316" i="1" s="1"/>
  <c r="D318" i="1"/>
  <c r="F317" i="1"/>
  <c r="G166" i="1"/>
  <c r="U166" i="1" s="1"/>
  <c r="O317" i="1" l="1"/>
  <c r="P317" i="1" s="1"/>
  <c r="M317" i="1"/>
  <c r="N317" i="1" s="1"/>
  <c r="S317" i="1"/>
  <c r="T317" i="1" s="1"/>
  <c r="Q317" i="1"/>
  <c r="R317" i="1" s="1"/>
  <c r="D319" i="1"/>
  <c r="F318" i="1"/>
  <c r="O318" i="1" s="1"/>
  <c r="P318" i="1" s="1"/>
  <c r="H166" i="1"/>
  <c r="V166" i="1" s="1"/>
  <c r="Q318" i="1" l="1"/>
  <c r="R318" i="1" s="1"/>
  <c r="M318" i="1"/>
  <c r="N318" i="1" s="1"/>
  <c r="D320" i="1"/>
  <c r="F319" i="1"/>
  <c r="S318" i="1"/>
  <c r="T318" i="1" s="1"/>
  <c r="G167" i="1"/>
  <c r="U167" i="1" s="1"/>
  <c r="D321" i="1" l="1"/>
  <c r="F320" i="1"/>
  <c r="O319" i="1"/>
  <c r="P319" i="1" s="1"/>
  <c r="Q319" i="1"/>
  <c r="R319" i="1" s="1"/>
  <c r="S319" i="1"/>
  <c r="T319" i="1" s="1"/>
  <c r="M319" i="1"/>
  <c r="N319" i="1" s="1"/>
  <c r="H167" i="1"/>
  <c r="V167" i="1" s="1"/>
  <c r="Q320" i="1" l="1"/>
  <c r="R320" i="1" s="1"/>
  <c r="O320" i="1"/>
  <c r="P320" i="1" s="1"/>
  <c r="M320" i="1"/>
  <c r="N320" i="1" s="1"/>
  <c r="S320" i="1"/>
  <c r="T320" i="1" s="1"/>
  <c r="D322" i="1"/>
  <c r="F321" i="1"/>
  <c r="G168" i="1"/>
  <c r="U168" i="1" s="1"/>
  <c r="M321" i="1" l="1"/>
  <c r="N321" i="1" s="1"/>
  <c r="S321" i="1"/>
  <c r="T321" i="1" s="1"/>
  <c r="O321" i="1"/>
  <c r="P321" i="1" s="1"/>
  <c r="Q321" i="1"/>
  <c r="R321" i="1" s="1"/>
  <c r="D323" i="1"/>
  <c r="F322" i="1"/>
  <c r="M322" i="1" s="1"/>
  <c r="N322" i="1" s="1"/>
  <c r="H168" i="1"/>
  <c r="V168" i="1" s="1"/>
  <c r="Q322" i="1" l="1"/>
  <c r="R322" i="1" s="1"/>
  <c r="O322" i="1"/>
  <c r="P322" i="1" s="1"/>
  <c r="D324" i="1"/>
  <c r="F323" i="1"/>
  <c r="M323" i="1" s="1"/>
  <c r="N323" i="1" s="1"/>
  <c r="S322" i="1"/>
  <c r="T322" i="1" s="1"/>
  <c r="G169" i="1"/>
  <c r="U169" i="1" s="1"/>
  <c r="O323" i="1" l="1"/>
  <c r="P323" i="1" s="1"/>
  <c r="S323" i="1"/>
  <c r="T323" i="1" s="1"/>
  <c r="D325" i="1"/>
  <c r="D326" i="1" s="1"/>
  <c r="F324" i="1"/>
  <c r="M324" i="1" s="1"/>
  <c r="N324" i="1" s="1"/>
  <c r="Q323" i="1"/>
  <c r="R323" i="1" s="1"/>
  <c r="H169" i="1"/>
  <c r="V169" i="1" s="1"/>
  <c r="O324" i="1" l="1"/>
  <c r="P324" i="1" s="1"/>
  <c r="F326" i="1"/>
  <c r="E327" i="1"/>
  <c r="D327" i="1"/>
  <c r="F325" i="1"/>
  <c r="Q324" i="1"/>
  <c r="R324" i="1" s="1"/>
  <c r="S324" i="1"/>
  <c r="T324" i="1" s="1"/>
  <c r="G170" i="1"/>
  <c r="U170" i="1" s="1"/>
  <c r="E328" i="1" l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O325" i="1"/>
  <c r="P325" i="1" s="1"/>
  <c r="S325" i="1"/>
  <c r="T325" i="1" s="1"/>
  <c r="Q325" i="1"/>
  <c r="R325" i="1" s="1"/>
  <c r="Q326" i="1" s="1"/>
  <c r="R326" i="1" s="1"/>
  <c r="M325" i="1"/>
  <c r="N325" i="1" s="1"/>
  <c r="M326" i="1" s="1"/>
  <c r="N326" i="1" s="1"/>
  <c r="O326" i="1"/>
  <c r="P326" i="1" s="1"/>
  <c r="S326" i="1"/>
  <c r="T326" i="1" s="1"/>
  <c r="D328" i="1"/>
  <c r="F327" i="1"/>
  <c r="H170" i="1"/>
  <c r="V170" i="1" s="1"/>
  <c r="S327" i="1" l="1"/>
  <c r="Q327" i="1"/>
  <c r="R327" i="1" s="1"/>
  <c r="O327" i="1"/>
  <c r="M327" i="1"/>
  <c r="N327" i="1" s="1"/>
  <c r="T327" i="1"/>
  <c r="F328" i="1"/>
  <c r="D329" i="1"/>
  <c r="P327" i="1"/>
  <c r="G171" i="1"/>
  <c r="U171" i="1" s="1"/>
  <c r="Q328" i="1" l="1"/>
  <c r="R328" i="1" s="1"/>
  <c r="M328" i="1"/>
  <c r="N328" i="1" s="1"/>
  <c r="F329" i="1"/>
  <c r="D330" i="1"/>
  <c r="O328" i="1"/>
  <c r="P328" i="1" s="1"/>
  <c r="S328" i="1"/>
  <c r="T328" i="1" s="1"/>
  <c r="H171" i="1"/>
  <c r="V171" i="1" s="1"/>
  <c r="O329" i="1" l="1"/>
  <c r="P329" i="1" s="1"/>
  <c r="M329" i="1"/>
  <c r="N329" i="1" s="1"/>
  <c r="Q329" i="1"/>
  <c r="R329" i="1" s="1"/>
  <c r="S329" i="1"/>
  <c r="T329" i="1" s="1"/>
  <c r="F330" i="1"/>
  <c r="D331" i="1"/>
  <c r="G172" i="1"/>
  <c r="U172" i="1" s="1"/>
  <c r="O330" i="1" l="1"/>
  <c r="P330" i="1" s="1"/>
  <c r="Q330" i="1"/>
  <c r="R330" i="1" s="1"/>
  <c r="M330" i="1"/>
  <c r="N330" i="1" s="1"/>
  <c r="F331" i="1"/>
  <c r="D332" i="1"/>
  <c r="S330" i="1"/>
  <c r="T330" i="1" s="1"/>
  <c r="H172" i="1"/>
  <c r="V172" i="1" s="1"/>
  <c r="M331" i="1" l="1"/>
  <c r="N331" i="1" s="1"/>
  <c r="S331" i="1"/>
  <c r="T331" i="1" s="1"/>
  <c r="O331" i="1"/>
  <c r="P331" i="1" s="1"/>
  <c r="D333" i="1"/>
  <c r="F332" i="1"/>
  <c r="Q331" i="1"/>
  <c r="R331" i="1" s="1"/>
  <c r="G173" i="1"/>
  <c r="U173" i="1" s="1"/>
  <c r="O332" i="1" l="1"/>
  <c r="P332" i="1" s="1"/>
  <c r="Q332" i="1"/>
  <c r="R332" i="1" s="1"/>
  <c r="S332" i="1"/>
  <c r="T332" i="1" s="1"/>
  <c r="D334" i="1"/>
  <c r="F333" i="1"/>
  <c r="O333" i="1" s="1"/>
  <c r="P333" i="1" s="1"/>
  <c r="M332" i="1"/>
  <c r="N332" i="1" s="1"/>
  <c r="H173" i="1"/>
  <c r="V173" i="1" s="1"/>
  <c r="M333" i="1" l="1"/>
  <c r="N333" i="1" s="1"/>
  <c r="D335" i="1"/>
  <c r="F334" i="1"/>
  <c r="O334" i="1" s="1"/>
  <c r="P334" i="1" s="1"/>
  <c r="S333" i="1"/>
  <c r="T333" i="1" s="1"/>
  <c r="Q333" i="1"/>
  <c r="R333" i="1" s="1"/>
  <c r="G174" i="1"/>
  <c r="U174" i="1" s="1"/>
  <c r="M334" i="1" l="1"/>
  <c r="N334" i="1" s="1"/>
  <c r="Q334" i="1"/>
  <c r="R334" i="1" s="1"/>
  <c r="S334" i="1"/>
  <c r="T334" i="1" s="1"/>
  <c r="D336" i="1"/>
  <c r="F335" i="1"/>
  <c r="O335" i="1" s="1"/>
  <c r="P335" i="1" s="1"/>
  <c r="H174" i="1"/>
  <c r="V174" i="1" s="1"/>
  <c r="S335" i="1" l="1"/>
  <c r="T335" i="1" s="1"/>
  <c r="Q335" i="1"/>
  <c r="R335" i="1" s="1"/>
  <c r="D337" i="1"/>
  <c r="F336" i="1"/>
  <c r="M335" i="1"/>
  <c r="N335" i="1" s="1"/>
  <c r="G175" i="1"/>
  <c r="U175" i="1" s="1"/>
  <c r="D338" i="1" l="1"/>
  <c r="F337" i="1"/>
  <c r="S336" i="1"/>
  <c r="T336" i="1" s="1"/>
  <c r="M336" i="1"/>
  <c r="N336" i="1" s="1"/>
  <c r="O336" i="1"/>
  <c r="P336" i="1" s="1"/>
  <c r="Q336" i="1"/>
  <c r="R336" i="1" s="1"/>
  <c r="H175" i="1"/>
  <c r="V175" i="1" s="1"/>
  <c r="S337" i="1" l="1"/>
  <c r="T337" i="1" s="1"/>
  <c r="Q337" i="1"/>
  <c r="R337" i="1" s="1"/>
  <c r="O337" i="1"/>
  <c r="P337" i="1" s="1"/>
  <c r="F338" i="1"/>
  <c r="D339" i="1"/>
  <c r="M337" i="1"/>
  <c r="N337" i="1" s="1"/>
  <c r="G176" i="1"/>
  <c r="U176" i="1" s="1"/>
  <c r="Q338" i="1" l="1"/>
  <c r="R338" i="1" s="1"/>
  <c r="M338" i="1"/>
  <c r="N338" i="1" s="1"/>
  <c r="O338" i="1"/>
  <c r="P338" i="1" s="1"/>
  <c r="D340" i="1"/>
  <c r="F339" i="1"/>
  <c r="S338" i="1"/>
  <c r="T338" i="1" s="1"/>
  <c r="H176" i="1"/>
  <c r="V176" i="1" s="1"/>
  <c r="S339" i="1" l="1"/>
  <c r="T339" i="1" s="1"/>
  <c r="O339" i="1"/>
  <c r="P339" i="1" s="1"/>
  <c r="M339" i="1"/>
  <c r="N339" i="1" s="1"/>
  <c r="Q339" i="1"/>
  <c r="R339" i="1" s="1"/>
  <c r="D341" i="1"/>
  <c r="F340" i="1"/>
  <c r="G177" i="1"/>
  <c r="U177" i="1" s="1"/>
  <c r="Q340" i="1" l="1"/>
  <c r="R340" i="1" s="1"/>
  <c r="S340" i="1"/>
  <c r="T340" i="1" s="1"/>
  <c r="D342" i="1"/>
  <c r="F341" i="1"/>
  <c r="M340" i="1"/>
  <c r="N340" i="1" s="1"/>
  <c r="O340" i="1"/>
  <c r="P340" i="1" s="1"/>
  <c r="H177" i="1"/>
  <c r="V177" i="1" s="1"/>
  <c r="O341" i="1" l="1"/>
  <c r="P341" i="1" s="1"/>
  <c r="S341" i="1"/>
  <c r="T341" i="1" s="1"/>
  <c r="D343" i="1"/>
  <c r="F342" i="1"/>
  <c r="M341" i="1"/>
  <c r="N341" i="1" s="1"/>
  <c r="Q341" i="1"/>
  <c r="R341" i="1" s="1"/>
  <c r="G178" i="1"/>
  <c r="U178" i="1" s="1"/>
  <c r="S342" i="1" l="1"/>
  <c r="T342" i="1" s="1"/>
  <c r="Q342" i="1"/>
  <c r="R342" i="1" s="1"/>
  <c r="M342" i="1"/>
  <c r="N342" i="1" s="1"/>
  <c r="O342" i="1"/>
  <c r="P342" i="1" s="1"/>
  <c r="D344" i="1"/>
  <c r="F343" i="1"/>
  <c r="H178" i="1"/>
  <c r="V178" i="1" s="1"/>
  <c r="S343" i="1" l="1"/>
  <c r="T343" i="1" s="1"/>
  <c r="O343" i="1"/>
  <c r="P343" i="1" s="1"/>
  <c r="M343" i="1"/>
  <c r="N343" i="1" s="1"/>
  <c r="Q343" i="1"/>
  <c r="R343" i="1" s="1"/>
  <c r="D345" i="1"/>
  <c r="F344" i="1"/>
  <c r="G179" i="1"/>
  <c r="U179" i="1" s="1"/>
  <c r="M344" i="1" l="1"/>
  <c r="N344" i="1" s="1"/>
  <c r="O344" i="1"/>
  <c r="P344" i="1" s="1"/>
  <c r="D346" i="1"/>
  <c r="F345" i="1"/>
  <c r="Q344" i="1"/>
  <c r="R344" i="1" s="1"/>
  <c r="S344" i="1"/>
  <c r="T344" i="1" s="1"/>
  <c r="H179" i="1"/>
  <c r="V179" i="1" s="1"/>
  <c r="O345" i="1" l="1"/>
  <c r="P345" i="1" s="1"/>
  <c r="S345" i="1"/>
  <c r="T345" i="1" s="1"/>
  <c r="Q345" i="1"/>
  <c r="R345" i="1" s="1"/>
  <c r="D347" i="1"/>
  <c r="F346" i="1"/>
  <c r="M345" i="1"/>
  <c r="N345" i="1" s="1"/>
  <c r="G180" i="1"/>
  <c r="U180" i="1" s="1"/>
  <c r="S346" i="1" l="1"/>
  <c r="T346" i="1" s="1"/>
  <c r="M346" i="1"/>
  <c r="N346" i="1" s="1"/>
  <c r="O346" i="1"/>
  <c r="P346" i="1" s="1"/>
  <c r="Q346" i="1"/>
  <c r="R346" i="1" s="1"/>
  <c r="D348" i="1"/>
  <c r="F347" i="1"/>
  <c r="H180" i="1"/>
  <c r="V180" i="1" s="1"/>
  <c r="M347" i="1" l="1"/>
  <c r="N347" i="1" s="1"/>
  <c r="O347" i="1"/>
  <c r="P347" i="1" s="1"/>
  <c r="D349" i="1"/>
  <c r="F348" i="1"/>
  <c r="Q347" i="1"/>
  <c r="R347" i="1" s="1"/>
  <c r="S347" i="1"/>
  <c r="T347" i="1" s="1"/>
  <c r="G181" i="1"/>
  <c r="U181" i="1" s="1"/>
  <c r="Q348" i="1" l="1"/>
  <c r="R348" i="1" s="1"/>
  <c r="S348" i="1"/>
  <c r="T348" i="1" s="1"/>
  <c r="O348" i="1"/>
  <c r="P348" i="1" s="1"/>
  <c r="D350" i="1"/>
  <c r="F349" i="1"/>
  <c r="M348" i="1"/>
  <c r="N348" i="1" s="1"/>
  <c r="H181" i="1"/>
  <c r="V181" i="1" s="1"/>
  <c r="M349" i="1" l="1"/>
  <c r="N349" i="1" s="1"/>
  <c r="S349" i="1"/>
  <c r="T349" i="1" s="1"/>
  <c r="O349" i="1"/>
  <c r="P349" i="1" s="1"/>
  <c r="Q349" i="1"/>
  <c r="R349" i="1" s="1"/>
  <c r="D351" i="1"/>
  <c r="F350" i="1"/>
  <c r="G182" i="1"/>
  <c r="U182" i="1" s="1"/>
  <c r="M350" i="1" l="1"/>
  <c r="N350" i="1" s="1"/>
  <c r="D352" i="1"/>
  <c r="F351" i="1"/>
  <c r="S350" i="1"/>
  <c r="T350" i="1" s="1"/>
  <c r="Q350" i="1"/>
  <c r="R350" i="1" s="1"/>
  <c r="O350" i="1"/>
  <c r="P350" i="1" s="1"/>
  <c r="H182" i="1"/>
  <c r="V182" i="1" s="1"/>
  <c r="D353" i="1" l="1"/>
  <c r="F352" i="1"/>
  <c r="Q351" i="1"/>
  <c r="R351" i="1" s="1"/>
  <c r="Q352" i="1" s="1"/>
  <c r="R352" i="1" s="1"/>
  <c r="O351" i="1"/>
  <c r="P351" i="1" s="1"/>
  <c r="M351" i="1"/>
  <c r="N351" i="1" s="1"/>
  <c r="S351" i="1"/>
  <c r="T351" i="1" s="1"/>
  <c r="G183" i="1"/>
  <c r="U183" i="1" s="1"/>
  <c r="S352" i="1" l="1"/>
  <c r="T352" i="1" s="1"/>
  <c r="M352" i="1"/>
  <c r="N352" i="1" s="1"/>
  <c r="D354" i="1"/>
  <c r="F353" i="1"/>
  <c r="O352" i="1"/>
  <c r="P352" i="1" s="1"/>
  <c r="H183" i="1"/>
  <c r="V183" i="1" s="1"/>
  <c r="M353" i="1" l="1"/>
  <c r="N353" i="1" s="1"/>
  <c r="O353" i="1"/>
  <c r="P353" i="1" s="1"/>
  <c r="S353" i="1"/>
  <c r="T353" i="1" s="1"/>
  <c r="D355" i="1"/>
  <c r="F354" i="1"/>
  <c r="Q353" i="1"/>
  <c r="R353" i="1" s="1"/>
  <c r="G184" i="1"/>
  <c r="U184" i="1" s="1"/>
  <c r="S354" i="1" l="1"/>
  <c r="T354" i="1" s="1"/>
  <c r="O354" i="1"/>
  <c r="P354" i="1" s="1"/>
  <c r="Q354" i="1"/>
  <c r="R354" i="1" s="1"/>
  <c r="M354" i="1"/>
  <c r="N354" i="1" s="1"/>
  <c r="D356" i="1"/>
  <c r="F355" i="1"/>
  <c r="H184" i="1"/>
  <c r="V184" i="1" s="1"/>
  <c r="Q355" i="1" l="1"/>
  <c r="R355" i="1" s="1"/>
  <c r="O355" i="1"/>
  <c r="P355" i="1" s="1"/>
  <c r="D357" i="1"/>
  <c r="F356" i="1"/>
  <c r="M355" i="1"/>
  <c r="N355" i="1" s="1"/>
  <c r="S355" i="1"/>
  <c r="T355" i="1" s="1"/>
  <c r="G185" i="1"/>
  <c r="U185" i="1" s="1"/>
  <c r="O356" i="1" l="1"/>
  <c r="P356" i="1" s="1"/>
  <c r="S356" i="1"/>
  <c r="T356" i="1" s="1"/>
  <c r="M356" i="1"/>
  <c r="N356" i="1" s="1"/>
  <c r="D358" i="1"/>
  <c r="F357" i="1"/>
  <c r="Q356" i="1"/>
  <c r="R356" i="1" s="1"/>
  <c r="H185" i="1"/>
  <c r="V185" i="1" s="1"/>
  <c r="O357" i="1" l="1"/>
  <c r="P357" i="1" s="1"/>
  <c r="Q357" i="1"/>
  <c r="R357" i="1" s="1"/>
  <c r="S357" i="1"/>
  <c r="T357" i="1" s="1"/>
  <c r="M357" i="1"/>
  <c r="N357" i="1" s="1"/>
  <c r="D359" i="1"/>
  <c r="F358" i="1"/>
  <c r="G186" i="1"/>
  <c r="U186" i="1" s="1"/>
  <c r="Q358" i="1" l="1"/>
  <c r="R358" i="1" s="1"/>
  <c r="O358" i="1"/>
  <c r="P358" i="1" s="1"/>
  <c r="D360" i="1"/>
  <c r="F359" i="1"/>
  <c r="M358" i="1"/>
  <c r="N358" i="1" s="1"/>
  <c r="S358" i="1"/>
  <c r="T358" i="1" s="1"/>
  <c r="H186" i="1"/>
  <c r="V186" i="1" s="1"/>
  <c r="O359" i="1" l="1"/>
  <c r="P359" i="1" s="1"/>
  <c r="S359" i="1"/>
  <c r="T359" i="1" s="1"/>
  <c r="M359" i="1"/>
  <c r="N359" i="1" s="1"/>
  <c r="Q359" i="1"/>
  <c r="R359" i="1" s="1"/>
  <c r="D361" i="1"/>
  <c r="F360" i="1"/>
  <c r="G187" i="1"/>
  <c r="U187" i="1" s="1"/>
  <c r="O360" i="1" l="1"/>
  <c r="P360" i="1" s="1"/>
  <c r="M360" i="1"/>
  <c r="N360" i="1" s="1"/>
  <c r="D362" i="1"/>
  <c r="F361" i="1"/>
  <c r="Q360" i="1"/>
  <c r="R360" i="1" s="1"/>
  <c r="S360" i="1"/>
  <c r="T360" i="1" s="1"/>
  <c r="H187" i="1"/>
  <c r="V187" i="1" s="1"/>
  <c r="O361" i="1" l="1"/>
  <c r="P361" i="1" s="1"/>
  <c r="Q361" i="1"/>
  <c r="R361" i="1" s="1"/>
  <c r="D363" i="1"/>
  <c r="F362" i="1"/>
  <c r="S361" i="1"/>
  <c r="T361" i="1" s="1"/>
  <c r="M361" i="1"/>
  <c r="N361" i="1" s="1"/>
  <c r="G188" i="1"/>
  <c r="U188" i="1" s="1"/>
  <c r="Q362" i="1" l="1"/>
  <c r="R362" i="1" s="1"/>
  <c r="S362" i="1"/>
  <c r="T362" i="1" s="1"/>
  <c r="M362" i="1"/>
  <c r="N362" i="1" s="1"/>
  <c r="D364" i="1"/>
  <c r="F363" i="1"/>
  <c r="O362" i="1"/>
  <c r="P362" i="1" s="1"/>
  <c r="H188" i="1"/>
  <c r="V188" i="1" s="1"/>
  <c r="S363" i="1" l="1"/>
  <c r="T363" i="1" s="1"/>
  <c r="O363" i="1"/>
  <c r="P363" i="1" s="1"/>
  <c r="M363" i="1"/>
  <c r="N363" i="1" s="1"/>
  <c r="D365" i="1"/>
  <c r="F364" i="1"/>
  <c r="Q363" i="1"/>
  <c r="R363" i="1" s="1"/>
  <c r="G189" i="1"/>
  <c r="U189" i="1" s="1"/>
  <c r="O364" i="1" l="1"/>
  <c r="P364" i="1" s="1"/>
  <c r="Q364" i="1"/>
  <c r="R364" i="1" s="1"/>
  <c r="M364" i="1"/>
  <c r="N364" i="1" s="1"/>
  <c r="D366" i="1"/>
  <c r="F365" i="1"/>
  <c r="S364" i="1"/>
  <c r="T364" i="1" s="1"/>
  <c r="H189" i="1"/>
  <c r="V189" i="1" s="1"/>
  <c r="Q365" i="1" l="1"/>
  <c r="R365" i="1" s="1"/>
  <c r="S365" i="1"/>
  <c r="T365" i="1" s="1"/>
  <c r="M365" i="1"/>
  <c r="N365" i="1" s="1"/>
  <c r="D367" i="1"/>
  <c r="F366" i="1"/>
  <c r="O365" i="1"/>
  <c r="P365" i="1" s="1"/>
  <c r="G190" i="1"/>
  <c r="U190" i="1" s="1"/>
  <c r="S366" i="1" l="1"/>
  <c r="T366" i="1" s="1"/>
  <c r="O366" i="1"/>
  <c r="P366" i="1" s="1"/>
  <c r="M366" i="1"/>
  <c r="N366" i="1" s="1"/>
  <c r="D368" i="1"/>
  <c r="F367" i="1"/>
  <c r="Q366" i="1"/>
  <c r="R366" i="1" s="1"/>
  <c r="H190" i="1"/>
  <c r="V190" i="1" s="1"/>
  <c r="Q367" i="1" l="1"/>
  <c r="R367" i="1" s="1"/>
  <c r="M367" i="1"/>
  <c r="N367" i="1" s="1"/>
  <c r="O367" i="1"/>
  <c r="P367" i="1" s="1"/>
  <c r="F368" i="1"/>
  <c r="D369" i="1"/>
  <c r="S367" i="1"/>
  <c r="T367" i="1" s="1"/>
  <c r="G191" i="1"/>
  <c r="U191" i="1" s="1"/>
  <c r="Q368" i="1" l="1"/>
  <c r="R368" i="1" s="1"/>
  <c r="O368" i="1"/>
  <c r="P368" i="1" s="1"/>
  <c r="S368" i="1"/>
  <c r="T368" i="1" s="1"/>
  <c r="M368" i="1"/>
  <c r="N368" i="1" s="1"/>
  <c r="D370" i="1"/>
  <c r="F369" i="1"/>
  <c r="H191" i="1"/>
  <c r="V191" i="1" s="1"/>
  <c r="M369" i="1" l="1"/>
  <c r="N369" i="1" s="1"/>
  <c r="O369" i="1"/>
  <c r="P369" i="1" s="1"/>
  <c r="S369" i="1"/>
  <c r="T369" i="1" s="1"/>
  <c r="D371" i="1"/>
  <c r="F370" i="1"/>
  <c r="Q369" i="1"/>
  <c r="R369" i="1" s="1"/>
  <c r="G192" i="1"/>
  <c r="U192" i="1" s="1"/>
  <c r="S370" i="1" l="1"/>
  <c r="T370" i="1" s="1"/>
  <c r="M370" i="1"/>
  <c r="N370" i="1" s="1"/>
  <c r="Q370" i="1"/>
  <c r="R370" i="1" s="1"/>
  <c r="O370" i="1"/>
  <c r="P370" i="1" s="1"/>
  <c r="D372" i="1"/>
  <c r="F371" i="1"/>
  <c r="H192" i="1"/>
  <c r="V192" i="1" s="1"/>
  <c r="M371" i="1" l="1"/>
  <c r="N371" i="1" s="1"/>
  <c r="D373" i="1"/>
  <c r="F372" i="1"/>
  <c r="Q371" i="1"/>
  <c r="R371" i="1" s="1"/>
  <c r="O371" i="1"/>
  <c r="P371" i="1" s="1"/>
  <c r="S371" i="1"/>
  <c r="T371" i="1" s="1"/>
  <c r="G193" i="1"/>
  <c r="U193" i="1" s="1"/>
  <c r="Q372" i="1" l="1"/>
  <c r="R372" i="1" s="1"/>
  <c r="O372" i="1"/>
  <c r="P372" i="1" s="1"/>
  <c r="S372" i="1"/>
  <c r="T372" i="1" s="1"/>
  <c r="D374" i="1"/>
  <c r="D375" i="1" s="1"/>
  <c r="F373" i="1"/>
  <c r="M372" i="1"/>
  <c r="N372" i="1" s="1"/>
  <c r="H193" i="1"/>
  <c r="V193" i="1" s="1"/>
  <c r="F375" i="1" l="1"/>
  <c r="D376" i="1"/>
  <c r="O373" i="1"/>
  <c r="P373" i="1" s="1"/>
  <c r="Q373" i="1"/>
  <c r="R373" i="1" s="1"/>
  <c r="F374" i="1"/>
  <c r="M373" i="1"/>
  <c r="N373" i="1" s="1"/>
  <c r="S373" i="1"/>
  <c r="T373" i="1" s="1"/>
  <c r="G194" i="1"/>
  <c r="U194" i="1" s="1"/>
  <c r="F376" i="1" l="1"/>
  <c r="D377" i="1"/>
  <c r="M374" i="1"/>
  <c r="N374" i="1" s="1"/>
  <c r="M375" i="1" s="1"/>
  <c r="N375" i="1" s="1"/>
  <c r="O374" i="1"/>
  <c r="P374" i="1" s="1"/>
  <c r="O375" i="1" s="1"/>
  <c r="P375" i="1" s="1"/>
  <c r="S374" i="1"/>
  <c r="T374" i="1" s="1"/>
  <c r="S375" i="1" s="1"/>
  <c r="T375" i="1" s="1"/>
  <c r="Q374" i="1"/>
  <c r="R374" i="1" s="1"/>
  <c r="Q375" i="1" s="1"/>
  <c r="R375" i="1" s="1"/>
  <c r="H194" i="1"/>
  <c r="V194" i="1" s="1"/>
  <c r="D378" i="1" l="1"/>
  <c r="F377" i="1"/>
  <c r="Q376" i="1"/>
  <c r="R376" i="1" s="1"/>
  <c r="O376" i="1"/>
  <c r="P376" i="1" s="1"/>
  <c r="S376" i="1"/>
  <c r="T376" i="1" s="1"/>
  <c r="M376" i="1"/>
  <c r="N376" i="1" s="1"/>
  <c r="M377" i="1" s="1"/>
  <c r="N377" i="1" s="1"/>
  <c r="G195" i="1"/>
  <c r="U195" i="1" s="1"/>
  <c r="O377" i="1" l="1"/>
  <c r="P377" i="1" s="1"/>
  <c r="Q377" i="1"/>
  <c r="R377" i="1" s="1"/>
  <c r="S377" i="1"/>
  <c r="T377" i="1" s="1"/>
  <c r="D379" i="1"/>
  <c r="F378" i="1"/>
  <c r="H195" i="1"/>
  <c r="V195" i="1" s="1"/>
  <c r="S378" i="1" l="1"/>
  <c r="T378" i="1" s="1"/>
  <c r="M378" i="1"/>
  <c r="N378" i="1" s="1"/>
  <c r="O378" i="1"/>
  <c r="P378" i="1" s="1"/>
  <c r="Q378" i="1"/>
  <c r="R378" i="1" s="1"/>
  <c r="F379" i="1"/>
  <c r="G196" i="1"/>
  <c r="U196" i="1" s="1"/>
  <c r="M379" i="1" l="1"/>
  <c r="Q379" i="1"/>
  <c r="O379" i="1"/>
  <c r="S379" i="1"/>
  <c r="D382" i="1"/>
  <c r="H196" i="1"/>
  <c r="V196" i="1" s="1"/>
  <c r="P379" i="1" l="1"/>
  <c r="O380" i="1"/>
  <c r="P380" i="1" s="1"/>
  <c r="O381" i="1" s="1"/>
  <c r="P381" i="1" s="1"/>
  <c r="R379" i="1"/>
  <c r="Q380" i="1"/>
  <c r="R380" i="1" s="1"/>
  <c r="Q381" i="1" s="1"/>
  <c r="R381" i="1" s="1"/>
  <c r="T379" i="1"/>
  <c r="S380" i="1"/>
  <c r="T380" i="1" s="1"/>
  <c r="S381" i="1" s="1"/>
  <c r="T381" i="1" s="1"/>
  <c r="N379" i="1"/>
  <c r="M380" i="1"/>
  <c r="N380" i="1" s="1"/>
  <c r="M381" i="1" s="1"/>
  <c r="N381" i="1" s="1"/>
  <c r="D383" i="1"/>
  <c r="F382" i="1"/>
  <c r="G197" i="1"/>
  <c r="U197" i="1" s="1"/>
  <c r="K382" i="1" l="1"/>
  <c r="O382" i="1"/>
  <c r="S382" i="1"/>
  <c r="M382" i="1"/>
  <c r="Q382" i="1"/>
  <c r="D384" i="1"/>
  <c r="F383" i="1"/>
  <c r="H197" i="1"/>
  <c r="V197" i="1" s="1"/>
  <c r="G198" i="1"/>
  <c r="U198" i="1" s="1"/>
  <c r="L383" i="1" l="1"/>
  <c r="L382" i="1"/>
  <c r="K383" i="1"/>
  <c r="N382" i="1"/>
  <c r="M383" i="1"/>
  <c r="N383" i="1" s="1"/>
  <c r="T382" i="1"/>
  <c r="S383" i="1"/>
  <c r="T383" i="1" s="1"/>
  <c r="R382" i="1"/>
  <c r="Q383" i="1"/>
  <c r="R383" i="1" s="1"/>
  <c r="P382" i="1"/>
  <c r="O383" i="1"/>
  <c r="P383" i="1" s="1"/>
  <c r="D385" i="1"/>
  <c r="F384" i="1"/>
  <c r="H198" i="1"/>
  <c r="V198" i="1" s="1"/>
  <c r="K384" i="1" l="1"/>
  <c r="L384" i="1" s="1"/>
  <c r="O384" i="1"/>
  <c r="P384" i="1" s="1"/>
  <c r="S384" i="1"/>
  <c r="T384" i="1" s="1"/>
  <c r="Q384" i="1"/>
  <c r="R384" i="1" s="1"/>
  <c r="M384" i="1"/>
  <c r="N384" i="1" s="1"/>
  <c r="F385" i="1"/>
  <c r="D386" i="1"/>
  <c r="G199" i="1"/>
  <c r="U199" i="1" s="1"/>
  <c r="K385" i="1" l="1"/>
  <c r="L385" i="1" s="1"/>
  <c r="D387" i="1"/>
  <c r="F386" i="1"/>
  <c r="M385" i="1"/>
  <c r="N385" i="1" s="1"/>
  <c r="S385" i="1"/>
  <c r="T385" i="1" s="1"/>
  <c r="Q385" i="1"/>
  <c r="R385" i="1" s="1"/>
  <c r="O385" i="1"/>
  <c r="P385" i="1" s="1"/>
  <c r="H199" i="1"/>
  <c r="V199" i="1" s="1"/>
  <c r="K386" i="1" l="1"/>
  <c r="L386" i="1" s="1"/>
  <c r="O386" i="1"/>
  <c r="P386" i="1" s="1"/>
  <c r="M386" i="1"/>
  <c r="N386" i="1" s="1"/>
  <c r="Q386" i="1"/>
  <c r="R386" i="1" s="1"/>
  <c r="S386" i="1"/>
  <c r="T386" i="1" s="1"/>
  <c r="F387" i="1"/>
  <c r="D388" i="1"/>
  <c r="G200" i="1"/>
  <c r="U200" i="1" s="1"/>
  <c r="K387" i="1" l="1"/>
  <c r="L387" i="1" s="1"/>
  <c r="D389" i="1"/>
  <c r="F388" i="1"/>
  <c r="O387" i="1"/>
  <c r="P387" i="1" s="1"/>
  <c r="S387" i="1"/>
  <c r="T387" i="1" s="1"/>
  <c r="M387" i="1"/>
  <c r="N387" i="1" s="1"/>
  <c r="Q387" i="1"/>
  <c r="R387" i="1" s="1"/>
  <c r="H200" i="1"/>
  <c r="V200" i="1" s="1"/>
  <c r="K388" i="1" l="1"/>
  <c r="L388" i="1" s="1"/>
  <c r="O388" i="1"/>
  <c r="P388" i="1" s="1"/>
  <c r="M388" i="1"/>
  <c r="N388" i="1" s="1"/>
  <c r="S388" i="1"/>
  <c r="T388" i="1" s="1"/>
  <c r="Q388" i="1"/>
  <c r="R388" i="1" s="1"/>
  <c r="F389" i="1"/>
  <c r="D390" i="1"/>
  <c r="G201" i="1"/>
  <c r="U201" i="1" s="1"/>
  <c r="K389" i="1" l="1"/>
  <c r="L389" i="1" s="1"/>
  <c r="D391" i="1"/>
  <c r="F390" i="1"/>
  <c r="M389" i="1"/>
  <c r="N389" i="1" s="1"/>
  <c r="O389" i="1"/>
  <c r="P389" i="1" s="1"/>
  <c r="S389" i="1"/>
  <c r="T389" i="1" s="1"/>
  <c r="Q389" i="1"/>
  <c r="R389" i="1" s="1"/>
  <c r="H201" i="1"/>
  <c r="V201" i="1" s="1"/>
  <c r="K390" i="1" l="1"/>
  <c r="L390" i="1" s="1"/>
  <c r="O390" i="1"/>
  <c r="P390" i="1" s="1"/>
  <c r="S390" i="1"/>
  <c r="T390" i="1" s="1"/>
  <c r="Q390" i="1"/>
  <c r="R390" i="1" s="1"/>
  <c r="M390" i="1"/>
  <c r="N390" i="1" s="1"/>
  <c r="F391" i="1"/>
  <c r="D392" i="1"/>
  <c r="G202" i="1"/>
  <c r="U202" i="1" s="1"/>
  <c r="K391" i="1" l="1"/>
  <c r="L391" i="1" s="1"/>
  <c r="D393" i="1"/>
  <c r="F392" i="1"/>
  <c r="K392" i="1" s="1"/>
  <c r="L392" i="1" s="1"/>
  <c r="M391" i="1"/>
  <c r="N391" i="1" s="1"/>
  <c r="O391" i="1"/>
  <c r="P391" i="1" s="1"/>
  <c r="Q391" i="1"/>
  <c r="R391" i="1" s="1"/>
  <c r="S391" i="1"/>
  <c r="T391" i="1" s="1"/>
  <c r="H202" i="1"/>
  <c r="V202" i="1" s="1"/>
  <c r="M392" i="1" l="1"/>
  <c r="N392" i="1" s="1"/>
  <c r="O392" i="1"/>
  <c r="P392" i="1" s="1"/>
  <c r="Q392" i="1"/>
  <c r="R392" i="1" s="1"/>
  <c r="S392" i="1"/>
  <c r="T392" i="1" s="1"/>
  <c r="F393" i="1"/>
  <c r="K393" i="1" s="1"/>
  <c r="L393" i="1" s="1"/>
  <c r="D394" i="1"/>
  <c r="G203" i="1"/>
  <c r="U203" i="1" s="1"/>
  <c r="F394" i="1" l="1"/>
  <c r="K394" i="1" s="1"/>
  <c r="L394" i="1" s="1"/>
  <c r="D395" i="1"/>
  <c r="M393" i="1"/>
  <c r="N393" i="1" s="1"/>
  <c r="Q393" i="1"/>
  <c r="R393" i="1" s="1"/>
  <c r="O393" i="1"/>
  <c r="P393" i="1" s="1"/>
  <c r="S393" i="1"/>
  <c r="T393" i="1" s="1"/>
  <c r="H203" i="1"/>
  <c r="V203" i="1" s="1"/>
  <c r="F395" i="1" l="1"/>
  <c r="K395" i="1" s="1"/>
  <c r="L395" i="1" s="1"/>
  <c r="D396" i="1"/>
  <c r="M394" i="1"/>
  <c r="N394" i="1" s="1"/>
  <c r="S394" i="1"/>
  <c r="T394" i="1" s="1"/>
  <c r="O394" i="1"/>
  <c r="P394" i="1" s="1"/>
  <c r="Q394" i="1"/>
  <c r="R394" i="1" s="1"/>
  <c r="G204" i="1"/>
  <c r="U204" i="1" s="1"/>
  <c r="D397" i="1" l="1"/>
  <c r="F396" i="1"/>
  <c r="K396" i="1" s="1"/>
  <c r="L396" i="1" s="1"/>
  <c r="M395" i="1"/>
  <c r="N395" i="1" s="1"/>
  <c r="S395" i="1"/>
  <c r="T395" i="1" s="1"/>
  <c r="Q395" i="1"/>
  <c r="R395" i="1" s="1"/>
  <c r="O395" i="1"/>
  <c r="P395" i="1" s="1"/>
  <c r="H204" i="1"/>
  <c r="V204" i="1" s="1"/>
  <c r="Q396" i="1" l="1"/>
  <c r="R396" i="1" s="1"/>
  <c r="S396" i="1"/>
  <c r="T396" i="1" s="1"/>
  <c r="O396" i="1"/>
  <c r="P396" i="1" s="1"/>
  <c r="M396" i="1"/>
  <c r="N396" i="1" s="1"/>
  <c r="F397" i="1"/>
  <c r="K397" i="1" s="1"/>
  <c r="L397" i="1" s="1"/>
  <c r="D398" i="1"/>
  <c r="G205" i="1"/>
  <c r="U205" i="1" s="1"/>
  <c r="D399" i="1" l="1"/>
  <c r="F398" i="1"/>
  <c r="K398" i="1" s="1"/>
  <c r="L398" i="1" s="1"/>
  <c r="M397" i="1"/>
  <c r="N397" i="1" s="1"/>
  <c r="O397" i="1"/>
  <c r="P397" i="1" s="1"/>
  <c r="Q397" i="1"/>
  <c r="R397" i="1" s="1"/>
  <c r="S397" i="1"/>
  <c r="T397" i="1" s="1"/>
  <c r="H205" i="1"/>
  <c r="V205" i="1" s="1"/>
  <c r="O398" i="1" l="1"/>
  <c r="P398" i="1" s="1"/>
  <c r="S398" i="1"/>
  <c r="T398" i="1" s="1"/>
  <c r="M398" i="1"/>
  <c r="N398" i="1" s="1"/>
  <c r="Q398" i="1"/>
  <c r="R398" i="1" s="1"/>
  <c r="F399" i="1"/>
  <c r="K399" i="1" s="1"/>
  <c r="L399" i="1" s="1"/>
  <c r="D400" i="1"/>
  <c r="G206" i="1"/>
  <c r="U206" i="1" s="1"/>
  <c r="O399" i="1" l="1"/>
  <c r="P399" i="1" s="1"/>
  <c r="M399" i="1"/>
  <c r="N399" i="1" s="1"/>
  <c r="S399" i="1"/>
  <c r="T399" i="1" s="1"/>
  <c r="Q399" i="1"/>
  <c r="R399" i="1" s="1"/>
  <c r="D401" i="1"/>
  <c r="F400" i="1"/>
  <c r="K400" i="1" s="1"/>
  <c r="L400" i="1" s="1"/>
  <c r="H206" i="1"/>
  <c r="V206" i="1" s="1"/>
  <c r="M400" i="1" l="1"/>
  <c r="N400" i="1" s="1"/>
  <c r="Q400" i="1"/>
  <c r="R400" i="1" s="1"/>
  <c r="O400" i="1"/>
  <c r="P400" i="1" s="1"/>
  <c r="S400" i="1"/>
  <c r="T400" i="1" s="1"/>
  <c r="F401" i="1"/>
  <c r="K401" i="1" s="1"/>
  <c r="L401" i="1" s="1"/>
  <c r="D402" i="1"/>
  <c r="G207" i="1"/>
  <c r="U207" i="1" s="1"/>
  <c r="D403" i="1" l="1"/>
  <c r="F402" i="1"/>
  <c r="K402" i="1" s="1"/>
  <c r="L402" i="1" s="1"/>
  <c r="O401" i="1"/>
  <c r="P401" i="1" s="1"/>
  <c r="S401" i="1"/>
  <c r="T401" i="1" s="1"/>
  <c r="M401" i="1"/>
  <c r="N401" i="1" s="1"/>
  <c r="Q401" i="1"/>
  <c r="R401" i="1" s="1"/>
  <c r="H207" i="1"/>
  <c r="V207" i="1" s="1"/>
  <c r="F403" i="1" l="1"/>
  <c r="K403" i="1" s="1"/>
  <c r="L403" i="1" s="1"/>
  <c r="D404" i="1"/>
  <c r="S402" i="1"/>
  <c r="T402" i="1" s="1"/>
  <c r="Q402" i="1"/>
  <c r="R402" i="1" s="1"/>
  <c r="Q403" i="1" s="1"/>
  <c r="R403" i="1" s="1"/>
  <c r="O402" i="1"/>
  <c r="P402" i="1" s="1"/>
  <c r="O403" i="1" s="1"/>
  <c r="P403" i="1" s="1"/>
  <c r="M402" i="1"/>
  <c r="N402" i="1" s="1"/>
  <c r="M403" i="1" s="1"/>
  <c r="N403" i="1" s="1"/>
  <c r="G208" i="1"/>
  <c r="U208" i="1" s="1"/>
  <c r="S403" i="1" l="1"/>
  <c r="T403" i="1" s="1"/>
  <c r="F404" i="1"/>
  <c r="D405" i="1"/>
  <c r="H208" i="1"/>
  <c r="V208" i="1" s="1"/>
  <c r="F405" i="1" l="1"/>
  <c r="D406" i="1"/>
  <c r="K404" i="1"/>
  <c r="L404" i="1" s="1"/>
  <c r="M404" i="1"/>
  <c r="N404" i="1" s="1"/>
  <c r="Q404" i="1"/>
  <c r="R404" i="1" s="1"/>
  <c r="S404" i="1"/>
  <c r="T404" i="1" s="1"/>
  <c r="O404" i="1"/>
  <c r="P404" i="1" s="1"/>
  <c r="G209" i="1"/>
  <c r="U209" i="1" s="1"/>
  <c r="S405" i="1" l="1"/>
  <c r="T405" i="1" s="1"/>
  <c r="D407" i="1"/>
  <c r="F406" i="1"/>
  <c r="M405" i="1"/>
  <c r="N405" i="1" s="1"/>
  <c r="Q405" i="1"/>
  <c r="R405" i="1" s="1"/>
  <c r="K405" i="1"/>
  <c r="L405" i="1" s="1"/>
  <c r="O405" i="1"/>
  <c r="P405" i="1" s="1"/>
  <c r="H209" i="1"/>
  <c r="V209" i="1" s="1"/>
  <c r="O406" i="1" l="1"/>
  <c r="P406" i="1" s="1"/>
  <c r="S406" i="1"/>
  <c r="T406" i="1" s="1"/>
  <c r="M406" i="1"/>
  <c r="N406" i="1" s="1"/>
  <c r="K406" i="1"/>
  <c r="L406" i="1" s="1"/>
  <c r="Q406" i="1"/>
  <c r="R406" i="1" s="1"/>
  <c r="D408" i="1"/>
  <c r="F407" i="1"/>
  <c r="G210" i="1"/>
  <c r="U210" i="1" s="1"/>
  <c r="S407" i="1" l="1"/>
  <c r="T407" i="1" s="1"/>
  <c r="M407" i="1"/>
  <c r="N407" i="1" s="1"/>
  <c r="D409" i="1"/>
  <c r="F408" i="1"/>
  <c r="Q407" i="1"/>
  <c r="R407" i="1" s="1"/>
  <c r="K407" i="1"/>
  <c r="L407" i="1" s="1"/>
  <c r="O407" i="1"/>
  <c r="P407" i="1" s="1"/>
  <c r="H210" i="1"/>
  <c r="V210" i="1" s="1"/>
  <c r="D410" i="1" l="1"/>
  <c r="F409" i="1"/>
  <c r="K408" i="1"/>
  <c r="L408" i="1" s="1"/>
  <c r="Q408" i="1"/>
  <c r="R408" i="1" s="1"/>
  <c r="O408" i="1"/>
  <c r="P408" i="1" s="1"/>
  <c r="S408" i="1"/>
  <c r="T408" i="1" s="1"/>
  <c r="M408" i="1"/>
  <c r="N408" i="1" s="1"/>
  <c r="G211" i="1"/>
  <c r="U211" i="1" s="1"/>
  <c r="M409" i="1" l="1"/>
  <c r="N409" i="1" s="1"/>
  <c r="O409" i="1"/>
  <c r="P409" i="1" s="1"/>
  <c r="Q409" i="1"/>
  <c r="R409" i="1" s="1"/>
  <c r="K409" i="1"/>
  <c r="L409" i="1" s="1"/>
  <c r="S409" i="1"/>
  <c r="T409" i="1" s="1"/>
  <c r="F410" i="1"/>
  <c r="D411" i="1"/>
  <c r="H211" i="1"/>
  <c r="V211" i="1" s="1"/>
  <c r="D412" i="1" l="1"/>
  <c r="F411" i="1"/>
  <c r="M410" i="1"/>
  <c r="N410" i="1" s="1"/>
  <c r="S410" i="1"/>
  <c r="T410" i="1" s="1"/>
  <c r="Q410" i="1"/>
  <c r="R410" i="1" s="1"/>
  <c r="O410" i="1"/>
  <c r="P410" i="1" s="1"/>
  <c r="K410" i="1"/>
  <c r="L410" i="1" s="1"/>
  <c r="G212" i="1"/>
  <c r="U212" i="1" s="1"/>
  <c r="K411" i="1" l="1"/>
  <c r="L411" i="1" s="1"/>
  <c r="M411" i="1"/>
  <c r="N411" i="1" s="1"/>
  <c r="O411" i="1"/>
  <c r="P411" i="1" s="1"/>
  <c r="S411" i="1"/>
  <c r="T411" i="1" s="1"/>
  <c r="Q411" i="1"/>
  <c r="R411" i="1" s="1"/>
  <c r="F412" i="1"/>
  <c r="D413" i="1"/>
  <c r="H212" i="1"/>
  <c r="V212" i="1" s="1"/>
  <c r="F413" i="1" l="1"/>
  <c r="D414" i="1"/>
  <c r="B421" i="1" s="1"/>
  <c r="B425" i="1" s="1"/>
  <c r="S412" i="1"/>
  <c r="T412" i="1" s="1"/>
  <c r="M412" i="1"/>
  <c r="N412" i="1" s="1"/>
  <c r="K412" i="1"/>
  <c r="L412" i="1" s="1"/>
  <c r="Q412" i="1"/>
  <c r="R412" i="1" s="1"/>
  <c r="O412" i="1"/>
  <c r="P412" i="1" s="1"/>
  <c r="G213" i="1"/>
  <c r="U213" i="1" s="1"/>
  <c r="F414" i="1" l="1"/>
  <c r="M413" i="1"/>
  <c r="N413" i="1" s="1"/>
  <c r="O413" i="1"/>
  <c r="P413" i="1" s="1"/>
  <c r="Q413" i="1"/>
  <c r="R413" i="1" s="1"/>
  <c r="K413" i="1"/>
  <c r="L413" i="1" s="1"/>
  <c r="S413" i="1"/>
  <c r="T413" i="1" s="1"/>
  <c r="H213" i="1"/>
  <c r="V213" i="1" s="1"/>
  <c r="M414" i="1" l="1"/>
  <c r="N414" i="1" s="1"/>
  <c r="O414" i="1"/>
  <c r="P414" i="1" s="1"/>
  <c r="K414" i="1"/>
  <c r="L414" i="1" s="1"/>
  <c r="Q414" i="1"/>
  <c r="R414" i="1" s="1"/>
  <c r="S414" i="1"/>
  <c r="T414" i="1" s="1"/>
  <c r="G214" i="1"/>
  <c r="U214" i="1" s="1"/>
  <c r="H214" i="1" l="1"/>
  <c r="V214" i="1" s="1"/>
  <c r="G215" i="1" l="1"/>
  <c r="U215" i="1" s="1"/>
  <c r="H215" i="1" l="1"/>
  <c r="V215" i="1" s="1"/>
  <c r="G216" i="1" l="1"/>
  <c r="U216" i="1" s="1"/>
  <c r="H216" i="1" l="1"/>
  <c r="V216" i="1" s="1"/>
  <c r="G217" i="1" l="1"/>
  <c r="U217" i="1" s="1"/>
  <c r="H217" i="1" l="1"/>
  <c r="V217" i="1" s="1"/>
  <c r="G218" i="1" l="1"/>
  <c r="U218" i="1" s="1"/>
  <c r="H218" i="1" l="1"/>
  <c r="V218" i="1" s="1"/>
  <c r="G219" i="1" l="1"/>
  <c r="U219" i="1" s="1"/>
  <c r="H219" i="1" l="1"/>
  <c r="V219" i="1" s="1"/>
  <c r="G220" i="1" l="1"/>
  <c r="U220" i="1" s="1"/>
  <c r="H220" i="1" l="1"/>
  <c r="V220" i="1" s="1"/>
  <c r="G221" i="1" l="1"/>
  <c r="U221" i="1" s="1"/>
  <c r="H221" i="1" l="1"/>
  <c r="V221" i="1" s="1"/>
  <c r="G222" i="1" l="1"/>
  <c r="U222" i="1" s="1"/>
  <c r="H222" i="1" l="1"/>
  <c r="V222" i="1" s="1"/>
  <c r="G223" i="1" l="1"/>
  <c r="U223" i="1" s="1"/>
  <c r="H223" i="1" l="1"/>
  <c r="V223" i="1" s="1"/>
  <c r="G224" i="1" l="1"/>
  <c r="U224" i="1" s="1"/>
  <c r="H224" i="1" l="1"/>
  <c r="V224" i="1" s="1"/>
  <c r="G225" i="1" l="1"/>
  <c r="U225" i="1" s="1"/>
  <c r="H225" i="1" l="1"/>
  <c r="V225" i="1" s="1"/>
  <c r="G226" i="1" l="1"/>
  <c r="U226" i="1" s="1"/>
  <c r="H226" i="1" l="1"/>
  <c r="V226" i="1" s="1"/>
  <c r="G227" i="1" l="1"/>
  <c r="U227" i="1" s="1"/>
  <c r="H227" i="1" l="1"/>
  <c r="V227" i="1" s="1"/>
  <c r="G228" i="1" l="1"/>
  <c r="U228" i="1" s="1"/>
  <c r="H228" i="1" l="1"/>
  <c r="V228" i="1" s="1"/>
  <c r="G229" i="1" l="1"/>
  <c r="U229" i="1" s="1"/>
  <c r="H229" i="1" l="1"/>
  <c r="V229" i="1" s="1"/>
  <c r="G230" i="1" l="1"/>
  <c r="U230" i="1" s="1"/>
  <c r="H230" i="1" l="1"/>
  <c r="V230" i="1" s="1"/>
  <c r="G231" i="1" l="1"/>
  <c r="U231" i="1" s="1"/>
  <c r="H231" i="1" l="1"/>
  <c r="V231" i="1" s="1"/>
  <c r="G232" i="1" l="1"/>
  <c r="U232" i="1" s="1"/>
  <c r="H232" i="1" l="1"/>
  <c r="V232" i="1" s="1"/>
  <c r="G233" i="1" l="1"/>
  <c r="U233" i="1" s="1"/>
  <c r="H233" i="1" l="1"/>
  <c r="V233" i="1" s="1"/>
  <c r="G234" i="1" l="1"/>
  <c r="U234" i="1" s="1"/>
  <c r="H234" i="1" l="1"/>
  <c r="V234" i="1" s="1"/>
  <c r="G235" i="1" l="1"/>
  <c r="U235" i="1" s="1"/>
  <c r="H235" i="1" l="1"/>
  <c r="V235" i="1" s="1"/>
  <c r="G236" i="1" l="1"/>
  <c r="U236" i="1" s="1"/>
  <c r="H236" i="1" l="1"/>
  <c r="V236" i="1" s="1"/>
  <c r="G237" i="1" l="1"/>
  <c r="U237" i="1" s="1"/>
  <c r="H237" i="1" l="1"/>
  <c r="V237" i="1" s="1"/>
  <c r="G238" i="1" l="1"/>
  <c r="U238" i="1" s="1"/>
  <c r="H238" i="1" l="1"/>
  <c r="V238" i="1" s="1"/>
  <c r="G239" i="1" l="1"/>
  <c r="U239" i="1" s="1"/>
  <c r="H239" i="1" l="1"/>
  <c r="V239" i="1" s="1"/>
  <c r="G240" i="1" l="1"/>
  <c r="U240" i="1" s="1"/>
  <c r="H240" i="1" l="1"/>
  <c r="V240" i="1" s="1"/>
  <c r="G241" i="1" l="1"/>
  <c r="U241" i="1" s="1"/>
  <c r="H241" i="1" l="1"/>
  <c r="V241" i="1" s="1"/>
  <c r="G242" i="1" l="1"/>
  <c r="U242" i="1" s="1"/>
  <c r="H242" i="1" l="1"/>
  <c r="V242" i="1" s="1"/>
  <c r="G243" i="1" l="1"/>
  <c r="U243" i="1" s="1"/>
  <c r="H243" i="1" l="1"/>
  <c r="V243" i="1" s="1"/>
  <c r="G244" i="1" l="1"/>
  <c r="U244" i="1" s="1"/>
  <c r="H244" i="1" l="1"/>
  <c r="V244" i="1" s="1"/>
  <c r="G245" i="1" l="1"/>
  <c r="U245" i="1" s="1"/>
  <c r="H245" i="1" l="1"/>
  <c r="V245" i="1" s="1"/>
  <c r="G246" i="1" l="1"/>
  <c r="U246" i="1" s="1"/>
  <c r="H246" i="1" l="1"/>
  <c r="V246" i="1" s="1"/>
  <c r="G247" i="1" l="1"/>
  <c r="U247" i="1" s="1"/>
  <c r="H247" i="1" l="1"/>
  <c r="V247" i="1" s="1"/>
  <c r="G248" i="1" l="1"/>
  <c r="U248" i="1" s="1"/>
  <c r="H248" i="1" l="1"/>
  <c r="V248" i="1" s="1"/>
  <c r="G249" i="1" l="1"/>
  <c r="U249" i="1" s="1"/>
  <c r="H249" i="1" l="1"/>
  <c r="V249" i="1" s="1"/>
  <c r="G250" i="1" l="1"/>
  <c r="U250" i="1" s="1"/>
  <c r="H250" i="1" l="1"/>
  <c r="V250" i="1" s="1"/>
  <c r="G251" i="1" l="1"/>
  <c r="U251" i="1" s="1"/>
  <c r="H251" i="1" l="1"/>
  <c r="V251" i="1" s="1"/>
  <c r="G252" i="1" l="1"/>
  <c r="U252" i="1" s="1"/>
  <c r="H252" i="1" l="1"/>
  <c r="V252" i="1" s="1"/>
  <c r="G253" i="1" l="1"/>
  <c r="U253" i="1" s="1"/>
  <c r="H253" i="1" l="1"/>
  <c r="V253" i="1" s="1"/>
  <c r="G254" i="1" l="1"/>
  <c r="U254" i="1" s="1"/>
  <c r="H254" i="1" l="1"/>
  <c r="V254" i="1" s="1"/>
  <c r="G255" i="1" l="1"/>
  <c r="U255" i="1" s="1"/>
  <c r="H255" i="1" l="1"/>
  <c r="V255" i="1" s="1"/>
  <c r="G256" i="1" l="1"/>
  <c r="U256" i="1" s="1"/>
  <c r="H256" i="1" l="1"/>
  <c r="V256" i="1" s="1"/>
  <c r="G257" i="1" l="1"/>
  <c r="U257" i="1" s="1"/>
  <c r="H257" i="1" l="1"/>
  <c r="V257" i="1" s="1"/>
  <c r="G258" i="1" l="1"/>
  <c r="U258" i="1" s="1"/>
  <c r="H258" i="1" l="1"/>
  <c r="V258" i="1" s="1"/>
  <c r="G259" i="1" l="1"/>
  <c r="U259" i="1" s="1"/>
  <c r="H259" i="1" l="1"/>
  <c r="V259" i="1" s="1"/>
  <c r="G260" i="1" l="1"/>
  <c r="U260" i="1" s="1"/>
  <c r="H260" i="1" l="1"/>
  <c r="V260" i="1" s="1"/>
  <c r="G261" i="1" l="1"/>
  <c r="U261" i="1" s="1"/>
  <c r="H261" i="1" l="1"/>
  <c r="V261" i="1" s="1"/>
  <c r="G262" i="1" l="1"/>
  <c r="U262" i="1" s="1"/>
  <c r="H262" i="1" l="1"/>
  <c r="V262" i="1" s="1"/>
  <c r="G263" i="1" l="1"/>
  <c r="U263" i="1" s="1"/>
  <c r="H263" i="1" l="1"/>
  <c r="V263" i="1" s="1"/>
  <c r="G264" i="1" l="1"/>
  <c r="U264" i="1" s="1"/>
  <c r="H264" i="1" l="1"/>
  <c r="V264" i="1" s="1"/>
  <c r="G265" i="1" l="1"/>
  <c r="U265" i="1" s="1"/>
  <c r="H265" i="1" l="1"/>
  <c r="V265" i="1" s="1"/>
  <c r="G266" i="1" l="1"/>
  <c r="U266" i="1" s="1"/>
  <c r="H266" i="1" l="1"/>
  <c r="V266" i="1" s="1"/>
  <c r="G267" i="1" l="1"/>
  <c r="U267" i="1" s="1"/>
  <c r="H267" i="1" l="1"/>
  <c r="V267" i="1" s="1"/>
  <c r="G268" i="1" l="1"/>
  <c r="U268" i="1" s="1"/>
  <c r="H268" i="1" l="1"/>
  <c r="V268" i="1" s="1"/>
  <c r="G269" i="1" l="1"/>
  <c r="U269" i="1" s="1"/>
  <c r="H269" i="1" l="1"/>
  <c r="V269" i="1" s="1"/>
  <c r="G270" i="1" l="1"/>
  <c r="U270" i="1" s="1"/>
  <c r="H270" i="1" l="1"/>
  <c r="V270" i="1" s="1"/>
  <c r="G271" i="1" l="1"/>
  <c r="U271" i="1" s="1"/>
  <c r="H271" i="1" l="1"/>
  <c r="V271" i="1" s="1"/>
  <c r="G272" i="1" l="1"/>
  <c r="U272" i="1" s="1"/>
  <c r="H272" i="1" l="1"/>
  <c r="V272" i="1" s="1"/>
  <c r="G273" i="1" l="1"/>
  <c r="U273" i="1" s="1"/>
  <c r="H273" i="1" l="1"/>
  <c r="V273" i="1" s="1"/>
  <c r="G274" i="1" l="1"/>
  <c r="U274" i="1" s="1"/>
  <c r="H274" i="1" l="1"/>
  <c r="V274" i="1" s="1"/>
  <c r="G275" i="1" l="1"/>
  <c r="U275" i="1" s="1"/>
  <c r="H275" i="1" l="1"/>
  <c r="V275" i="1" s="1"/>
  <c r="G276" i="1" l="1"/>
  <c r="U276" i="1" s="1"/>
  <c r="H276" i="1" l="1"/>
  <c r="V276" i="1" s="1"/>
  <c r="G277" i="1" l="1"/>
  <c r="U277" i="1" s="1"/>
  <c r="H277" i="1" l="1"/>
  <c r="V277" i="1" s="1"/>
  <c r="G278" i="1" l="1"/>
  <c r="U278" i="1" s="1"/>
  <c r="H278" i="1" l="1"/>
  <c r="V278" i="1" s="1"/>
  <c r="G279" i="1" l="1"/>
  <c r="U279" i="1" s="1"/>
  <c r="H279" i="1" l="1"/>
  <c r="V279" i="1" s="1"/>
  <c r="G280" i="1" l="1"/>
  <c r="U280" i="1" s="1"/>
  <c r="H280" i="1" l="1"/>
  <c r="V280" i="1" s="1"/>
  <c r="G281" i="1" l="1"/>
  <c r="U281" i="1" s="1"/>
  <c r="H281" i="1" l="1"/>
  <c r="V281" i="1" s="1"/>
  <c r="G282" i="1" l="1"/>
  <c r="U282" i="1" s="1"/>
  <c r="H282" i="1" l="1"/>
  <c r="V282" i="1" s="1"/>
  <c r="G283" i="1" l="1"/>
  <c r="U283" i="1" s="1"/>
  <c r="H283" i="1" l="1"/>
  <c r="V283" i="1" s="1"/>
  <c r="G284" i="1" l="1"/>
  <c r="U284" i="1" s="1"/>
  <c r="H284" i="1" l="1"/>
  <c r="V284" i="1" s="1"/>
  <c r="G285" i="1" l="1"/>
  <c r="U285" i="1" s="1"/>
  <c r="H285" i="1" l="1"/>
  <c r="V285" i="1" s="1"/>
  <c r="G286" i="1" l="1"/>
  <c r="U286" i="1" s="1"/>
  <c r="H286" i="1" l="1"/>
  <c r="V286" i="1" s="1"/>
  <c r="G287" i="1" l="1"/>
  <c r="U287" i="1" s="1"/>
  <c r="H287" i="1" l="1"/>
  <c r="V287" i="1" s="1"/>
  <c r="G288" i="1" l="1"/>
  <c r="U288" i="1" s="1"/>
  <c r="H288" i="1" l="1"/>
  <c r="V288" i="1" s="1"/>
  <c r="G289" i="1" l="1"/>
  <c r="U289" i="1" s="1"/>
  <c r="H289" i="1" l="1"/>
  <c r="V289" i="1" s="1"/>
  <c r="G290" i="1" l="1"/>
  <c r="U290" i="1" s="1"/>
  <c r="H290" i="1" l="1"/>
  <c r="V290" i="1" s="1"/>
  <c r="G291" i="1" l="1"/>
  <c r="U291" i="1" s="1"/>
  <c r="H291" i="1" l="1"/>
  <c r="V291" i="1" s="1"/>
  <c r="G292" i="1" l="1"/>
  <c r="U292" i="1" s="1"/>
  <c r="H292" i="1" l="1"/>
  <c r="V292" i="1" s="1"/>
  <c r="G293" i="1" l="1"/>
  <c r="U293" i="1" s="1"/>
  <c r="H293" i="1" l="1"/>
  <c r="V293" i="1" s="1"/>
  <c r="G294" i="1" l="1"/>
  <c r="H294" i="1" l="1"/>
  <c r="V294" i="1" s="1"/>
  <c r="U294" i="1"/>
  <c r="G295" i="1" l="1"/>
  <c r="G296" i="1" s="1"/>
  <c r="U296" i="1" l="1"/>
  <c r="H296" i="1"/>
  <c r="V296" i="1" s="1"/>
  <c r="U295" i="1"/>
  <c r="H295" i="1"/>
  <c r="V295" i="1" s="1"/>
  <c r="G297" i="1" l="1"/>
  <c r="U297" i="1" s="1"/>
  <c r="H297" i="1" l="1"/>
  <c r="V297" i="1" s="1"/>
  <c r="G298" i="1" l="1"/>
  <c r="U298" i="1" s="1"/>
  <c r="H298" i="1" l="1"/>
  <c r="V298" i="1" s="1"/>
  <c r="G299" i="1" l="1"/>
  <c r="U299" i="1" s="1"/>
  <c r="H299" i="1" l="1"/>
  <c r="V299" i="1" s="1"/>
  <c r="G300" i="1" l="1"/>
  <c r="U300" i="1" s="1"/>
  <c r="H300" i="1" l="1"/>
  <c r="V300" i="1" s="1"/>
  <c r="G301" i="1" l="1"/>
  <c r="U301" i="1" s="1"/>
  <c r="H301" i="1" l="1"/>
  <c r="V301" i="1" l="1"/>
  <c r="G302" i="1"/>
  <c r="H302" i="1" l="1"/>
  <c r="U302" i="1"/>
  <c r="V302" i="1" l="1"/>
  <c r="G303" i="1"/>
  <c r="H303" i="1" l="1"/>
  <c r="U303" i="1"/>
  <c r="V303" i="1" l="1"/>
  <c r="G304" i="1"/>
  <c r="H304" i="1" l="1"/>
  <c r="U304" i="1"/>
  <c r="V304" i="1" l="1"/>
  <c r="G305" i="1"/>
  <c r="U305" i="1" l="1"/>
  <c r="H305" i="1"/>
  <c r="V305" i="1" l="1"/>
  <c r="G306" i="1"/>
  <c r="H306" i="1" l="1"/>
  <c r="U306" i="1"/>
  <c r="V306" i="1" l="1"/>
  <c r="G307" i="1"/>
  <c r="U307" i="1" l="1"/>
  <c r="H307" i="1"/>
  <c r="V307" i="1" l="1"/>
  <c r="G308" i="1"/>
  <c r="H308" i="1" l="1"/>
  <c r="U308" i="1"/>
  <c r="V308" i="1" l="1"/>
  <c r="G309" i="1"/>
  <c r="H309" i="1" l="1"/>
  <c r="U309" i="1"/>
  <c r="V309" i="1" l="1"/>
  <c r="G310" i="1"/>
  <c r="H310" i="1" l="1"/>
  <c r="U310" i="1"/>
  <c r="V310" i="1" l="1"/>
  <c r="G311" i="1"/>
  <c r="U311" i="1" l="1"/>
  <c r="H311" i="1"/>
  <c r="V311" i="1" l="1"/>
  <c r="G312" i="1"/>
  <c r="U312" i="1" l="1"/>
  <c r="H312" i="1"/>
  <c r="V312" i="1" l="1"/>
  <c r="G313" i="1"/>
  <c r="U313" i="1" l="1"/>
  <c r="H313" i="1"/>
  <c r="V313" i="1" l="1"/>
  <c r="G314" i="1"/>
  <c r="H314" i="1" l="1"/>
  <c r="U314" i="1"/>
  <c r="V314" i="1" l="1"/>
  <c r="G315" i="1"/>
  <c r="H315" i="1" l="1"/>
  <c r="U315" i="1"/>
  <c r="V315" i="1" l="1"/>
  <c r="G316" i="1"/>
  <c r="H316" i="1" l="1"/>
  <c r="U316" i="1"/>
  <c r="V316" i="1" l="1"/>
  <c r="G317" i="1"/>
  <c r="U317" i="1" l="1"/>
  <c r="H317" i="1"/>
  <c r="V317" i="1" l="1"/>
  <c r="G318" i="1"/>
  <c r="H318" i="1" l="1"/>
  <c r="U318" i="1"/>
  <c r="V318" i="1" l="1"/>
  <c r="G319" i="1"/>
  <c r="U319" i="1" l="1"/>
  <c r="H319" i="1"/>
  <c r="V319" i="1" l="1"/>
  <c r="G320" i="1"/>
  <c r="H320" i="1" l="1"/>
  <c r="U320" i="1"/>
  <c r="V320" i="1" l="1"/>
  <c r="G321" i="1"/>
  <c r="U321" i="1" l="1"/>
  <c r="H321" i="1"/>
  <c r="V321" i="1" l="1"/>
  <c r="G322" i="1"/>
  <c r="H322" i="1" l="1"/>
  <c r="U322" i="1"/>
  <c r="V322" i="1" l="1"/>
  <c r="G323" i="1"/>
  <c r="U323" i="1" l="1"/>
  <c r="H323" i="1"/>
  <c r="V323" i="1" l="1"/>
  <c r="G324" i="1"/>
  <c r="U324" i="1" l="1"/>
  <c r="H324" i="1"/>
  <c r="V324" i="1" l="1"/>
  <c r="G325" i="1"/>
  <c r="H325" i="1" l="1"/>
  <c r="G326" i="1" s="1"/>
  <c r="U325" i="1"/>
  <c r="H326" i="1" l="1"/>
  <c r="U326" i="1"/>
  <c r="V325" i="1"/>
  <c r="V326" i="1" l="1"/>
  <c r="G327" i="1"/>
  <c r="H327" i="1" s="1"/>
  <c r="U327" i="1" l="1"/>
  <c r="V327" i="1"/>
  <c r="G328" i="1"/>
  <c r="H328" i="1" l="1"/>
  <c r="U328" i="1"/>
  <c r="V328" i="1" l="1"/>
  <c r="G329" i="1"/>
  <c r="U329" i="1" l="1"/>
  <c r="H329" i="1"/>
  <c r="V329" i="1" l="1"/>
  <c r="G330" i="1"/>
  <c r="H330" i="1" l="1"/>
  <c r="U330" i="1"/>
  <c r="V330" i="1" l="1"/>
  <c r="G331" i="1"/>
  <c r="H331" i="1" l="1"/>
  <c r="U331" i="1"/>
  <c r="V331" i="1" l="1"/>
  <c r="G332" i="1"/>
  <c r="U332" i="1" l="1"/>
  <c r="H332" i="1"/>
  <c r="V332" i="1" l="1"/>
  <c r="G333" i="1"/>
  <c r="H333" i="1" l="1"/>
  <c r="U333" i="1"/>
  <c r="V333" i="1" l="1"/>
  <c r="G334" i="1"/>
  <c r="H334" i="1" l="1"/>
  <c r="U334" i="1"/>
  <c r="V334" i="1" l="1"/>
  <c r="G335" i="1"/>
  <c r="U335" i="1" l="1"/>
  <c r="H335" i="1"/>
  <c r="V335" i="1" l="1"/>
  <c r="G336" i="1"/>
  <c r="H336" i="1" l="1"/>
  <c r="U336" i="1"/>
  <c r="V336" i="1" l="1"/>
  <c r="G337" i="1"/>
  <c r="U337" i="1" l="1"/>
  <c r="H337" i="1"/>
  <c r="V337" i="1" l="1"/>
  <c r="G338" i="1"/>
  <c r="H338" i="1" l="1"/>
  <c r="U338" i="1"/>
  <c r="V338" i="1" l="1"/>
  <c r="G339" i="1"/>
  <c r="H339" i="1" l="1"/>
  <c r="U339" i="1"/>
  <c r="V339" i="1" l="1"/>
  <c r="G340" i="1"/>
  <c r="U340" i="1" l="1"/>
  <c r="H340" i="1"/>
  <c r="V340" i="1" l="1"/>
  <c r="G341" i="1"/>
  <c r="H341" i="1" l="1"/>
  <c r="U341" i="1"/>
  <c r="V341" i="1" l="1"/>
  <c r="G342" i="1"/>
  <c r="U342" i="1" l="1"/>
  <c r="H342" i="1"/>
  <c r="V342" i="1" l="1"/>
  <c r="G343" i="1"/>
  <c r="H343" i="1" l="1"/>
  <c r="U343" i="1"/>
  <c r="V343" i="1" l="1"/>
  <c r="G344" i="1"/>
  <c r="U344" i="1" l="1"/>
  <c r="H344" i="1"/>
  <c r="V344" i="1" l="1"/>
  <c r="G345" i="1"/>
  <c r="H345" i="1" l="1"/>
  <c r="U345" i="1"/>
  <c r="V345" i="1" l="1"/>
  <c r="G346" i="1"/>
  <c r="U346" i="1" l="1"/>
  <c r="H346" i="1"/>
  <c r="V346" i="1" l="1"/>
  <c r="G347" i="1"/>
  <c r="H347" i="1" l="1"/>
  <c r="U347" i="1"/>
  <c r="V347" i="1" l="1"/>
  <c r="G348" i="1"/>
  <c r="H348" i="1" l="1"/>
  <c r="U348" i="1"/>
  <c r="V348" i="1" l="1"/>
  <c r="G349" i="1"/>
  <c r="U349" i="1" l="1"/>
  <c r="H349" i="1"/>
  <c r="V349" i="1" l="1"/>
  <c r="G350" i="1"/>
  <c r="H350" i="1" l="1"/>
  <c r="U350" i="1"/>
  <c r="V350" i="1" l="1"/>
  <c r="G351" i="1"/>
  <c r="H351" i="1" l="1"/>
  <c r="U351" i="1"/>
  <c r="V351" i="1" l="1"/>
  <c r="G352" i="1"/>
  <c r="H352" i="1" l="1"/>
  <c r="U352" i="1"/>
  <c r="V352" i="1" l="1"/>
  <c r="G353" i="1"/>
  <c r="U353" i="1" l="1"/>
  <c r="H353" i="1"/>
  <c r="V353" i="1" l="1"/>
  <c r="G354" i="1"/>
  <c r="U354" i="1" l="1"/>
  <c r="H354" i="1"/>
  <c r="V354" i="1" l="1"/>
  <c r="G355" i="1"/>
  <c r="U355" i="1" l="1"/>
  <c r="H355" i="1"/>
  <c r="V355" i="1" l="1"/>
  <c r="G356" i="1"/>
  <c r="H356" i="1" l="1"/>
  <c r="U356" i="1"/>
  <c r="V356" i="1" l="1"/>
  <c r="G357" i="1"/>
  <c r="U357" i="1" l="1"/>
  <c r="H357" i="1"/>
  <c r="V357" i="1" l="1"/>
  <c r="G358" i="1"/>
  <c r="U358" i="1" l="1"/>
  <c r="H358" i="1"/>
  <c r="V358" i="1" l="1"/>
  <c r="G359" i="1"/>
  <c r="U359" i="1" l="1"/>
  <c r="H359" i="1"/>
  <c r="V359" i="1" l="1"/>
  <c r="G360" i="1"/>
  <c r="U360" i="1" l="1"/>
  <c r="H360" i="1"/>
  <c r="V360" i="1" l="1"/>
  <c r="G361" i="1"/>
  <c r="U361" i="1" l="1"/>
  <c r="H361" i="1"/>
  <c r="V361" i="1" l="1"/>
  <c r="G362" i="1"/>
  <c r="H362" i="1" l="1"/>
  <c r="U362" i="1"/>
  <c r="V362" i="1" l="1"/>
  <c r="G363" i="1"/>
  <c r="U363" i="1" l="1"/>
  <c r="H363" i="1"/>
  <c r="V363" i="1" l="1"/>
  <c r="G364" i="1"/>
  <c r="H364" i="1" l="1"/>
  <c r="U364" i="1"/>
  <c r="V364" i="1" l="1"/>
  <c r="G365" i="1"/>
  <c r="U365" i="1" l="1"/>
  <c r="H365" i="1"/>
  <c r="V365" i="1" l="1"/>
  <c r="G366" i="1"/>
  <c r="U366" i="1" l="1"/>
  <c r="H366" i="1"/>
  <c r="V366" i="1" l="1"/>
  <c r="G367" i="1"/>
  <c r="H367" i="1" l="1"/>
  <c r="U367" i="1"/>
  <c r="V367" i="1" l="1"/>
  <c r="G368" i="1"/>
  <c r="H368" i="1" l="1"/>
  <c r="U368" i="1"/>
  <c r="V368" i="1" l="1"/>
  <c r="G369" i="1"/>
  <c r="U369" i="1" l="1"/>
  <c r="H369" i="1"/>
  <c r="V369" i="1" l="1"/>
  <c r="G370" i="1"/>
  <c r="U370" i="1" l="1"/>
  <c r="H370" i="1"/>
  <c r="V370" i="1" l="1"/>
  <c r="G371" i="1"/>
  <c r="U371" i="1" l="1"/>
  <c r="H371" i="1"/>
  <c r="V371" i="1" l="1"/>
  <c r="G372" i="1"/>
  <c r="H372" i="1" l="1"/>
  <c r="U372" i="1"/>
  <c r="V372" i="1" l="1"/>
  <c r="G373" i="1"/>
  <c r="U373" i="1" l="1"/>
  <c r="H373" i="1"/>
  <c r="V373" i="1" l="1"/>
  <c r="G374" i="1"/>
  <c r="H374" i="1" l="1"/>
  <c r="U374" i="1"/>
  <c r="V374" i="1" l="1"/>
  <c r="G375" i="1"/>
  <c r="H375" i="1" l="1"/>
  <c r="U375" i="1"/>
  <c r="V375" i="1" l="1"/>
  <c r="G376" i="1"/>
  <c r="U376" i="1" l="1"/>
  <c r="H376" i="1"/>
  <c r="V376" i="1" l="1"/>
  <c r="G377" i="1"/>
  <c r="U377" i="1" l="1"/>
  <c r="H377" i="1"/>
  <c r="V377" i="1" l="1"/>
  <c r="G378" i="1"/>
  <c r="U378" i="1" l="1"/>
  <c r="H378" i="1"/>
  <c r="V378" i="1" l="1"/>
  <c r="G379" i="1"/>
  <c r="G380" i="1" s="1"/>
  <c r="H380" i="1" l="1"/>
  <c r="I380" i="1"/>
  <c r="U379" i="1"/>
  <c r="H379" i="1"/>
  <c r="J380" i="1" l="1"/>
  <c r="U380" i="1"/>
  <c r="V379" i="1"/>
  <c r="V380" i="1" l="1"/>
  <c r="I381" i="1"/>
  <c r="J381" i="1" l="1"/>
  <c r="U381" i="1"/>
  <c r="V381" i="1" l="1"/>
  <c r="I382" i="1"/>
  <c r="J382" i="1" l="1"/>
  <c r="V382" i="1" s="1"/>
  <c r="U382" i="1"/>
  <c r="I383" i="1"/>
  <c r="J383" i="1" s="1"/>
  <c r="V383" i="1" s="1"/>
  <c r="U383" i="1" l="1"/>
  <c r="I384" i="1"/>
  <c r="U384" i="1" s="1"/>
  <c r="J384" i="1" l="1"/>
  <c r="V384" i="1"/>
  <c r="I385" i="1"/>
  <c r="U385" i="1" l="1"/>
  <c r="J385" i="1"/>
  <c r="V385" i="1" l="1"/>
  <c r="I386" i="1"/>
  <c r="J386" i="1" l="1"/>
  <c r="U386" i="1"/>
  <c r="V386" i="1" l="1"/>
  <c r="I387" i="1"/>
  <c r="J387" i="1" l="1"/>
  <c r="U387" i="1"/>
  <c r="V387" i="1" l="1"/>
  <c r="I388" i="1"/>
  <c r="J388" i="1" l="1"/>
  <c r="U388" i="1"/>
  <c r="V388" i="1" l="1"/>
  <c r="I389" i="1"/>
  <c r="U389" i="1" l="1"/>
  <c r="J389" i="1"/>
  <c r="I390" i="1" l="1"/>
  <c r="V389" i="1"/>
  <c r="J390" i="1" l="1"/>
  <c r="U390" i="1"/>
  <c r="I391" i="1" l="1"/>
  <c r="V390" i="1"/>
  <c r="J391" i="1" l="1"/>
  <c r="U391" i="1"/>
  <c r="V391" i="1" l="1"/>
  <c r="I392" i="1"/>
  <c r="U392" i="1" l="1"/>
  <c r="J392" i="1"/>
  <c r="V392" i="1" l="1"/>
  <c r="I393" i="1"/>
  <c r="J393" i="1" l="1"/>
  <c r="U393" i="1"/>
  <c r="I394" i="1" l="1"/>
  <c r="V393" i="1"/>
  <c r="U394" i="1" l="1"/>
  <c r="J394" i="1"/>
  <c r="I395" i="1" l="1"/>
  <c r="V394" i="1"/>
  <c r="U395" i="1" l="1"/>
  <c r="J395" i="1"/>
  <c r="I396" i="1" l="1"/>
  <c r="V395" i="1"/>
  <c r="U396" i="1" l="1"/>
  <c r="J396" i="1"/>
  <c r="V396" i="1" l="1"/>
  <c r="I397" i="1"/>
  <c r="U397" i="1" l="1"/>
  <c r="J397" i="1"/>
  <c r="V397" i="1" l="1"/>
  <c r="I398" i="1"/>
  <c r="J398" i="1" l="1"/>
  <c r="U398" i="1"/>
  <c r="I399" i="1" l="1"/>
  <c r="V398" i="1"/>
  <c r="U399" i="1" l="1"/>
  <c r="J399" i="1"/>
  <c r="I400" i="1" l="1"/>
  <c r="V399" i="1"/>
  <c r="U400" i="1" l="1"/>
  <c r="J400" i="1"/>
  <c r="V400" i="1" l="1"/>
  <c r="I401" i="1"/>
  <c r="J401" i="1" l="1"/>
  <c r="U401" i="1"/>
  <c r="V401" i="1" l="1"/>
  <c r="I402" i="1"/>
  <c r="J402" i="1" l="1"/>
  <c r="U402" i="1"/>
  <c r="V402" i="1" l="1"/>
  <c r="I403" i="1"/>
  <c r="U403" i="1" l="1"/>
  <c r="J403" i="1"/>
  <c r="V403" i="1" l="1"/>
  <c r="I404" i="1"/>
  <c r="J404" i="1" l="1"/>
  <c r="U404" i="1"/>
  <c r="I405" i="1" l="1"/>
  <c r="V404" i="1"/>
  <c r="J405" i="1" l="1"/>
  <c r="U405" i="1"/>
  <c r="V405" i="1" l="1"/>
  <c r="I406" i="1"/>
  <c r="U406" i="1" l="1"/>
  <c r="J406" i="1"/>
  <c r="I407" i="1" l="1"/>
  <c r="V406" i="1"/>
  <c r="U407" i="1" l="1"/>
  <c r="J407" i="1"/>
  <c r="I408" i="1" l="1"/>
  <c r="V407" i="1"/>
  <c r="U408" i="1" l="1"/>
  <c r="J408" i="1"/>
  <c r="V408" i="1" l="1"/>
  <c r="I409" i="1"/>
  <c r="J409" i="1" l="1"/>
  <c r="U409" i="1"/>
  <c r="V409" i="1" l="1"/>
  <c r="I410" i="1"/>
  <c r="U410" i="1" l="1"/>
  <c r="J410" i="1"/>
  <c r="V410" i="1" l="1"/>
  <c r="I411" i="1"/>
  <c r="U411" i="1" l="1"/>
  <c r="J411" i="1"/>
  <c r="V411" i="1" l="1"/>
  <c r="I412" i="1"/>
  <c r="J412" i="1" l="1"/>
  <c r="U412" i="1"/>
  <c r="V412" i="1" l="1"/>
  <c r="I413" i="1"/>
  <c r="J413" i="1" l="1"/>
  <c r="U413" i="1"/>
  <c r="V413" i="1" l="1"/>
  <c r="I414" i="1"/>
  <c r="U414" i="1" l="1"/>
  <c r="J414" i="1"/>
  <c r="V414" i="1" l="1"/>
</calcChain>
</file>

<file path=xl/sharedStrings.xml><?xml version="1.0" encoding="utf-8"?>
<sst xmlns="http://schemas.openxmlformats.org/spreadsheetml/2006/main" count="443" uniqueCount="63">
  <si>
    <t>Description</t>
  </si>
  <si>
    <t>Date</t>
  </si>
  <si>
    <t>Value</t>
  </si>
  <si>
    <t>Running value</t>
  </si>
  <si>
    <t>Investments</t>
  </si>
  <si>
    <t>Total</t>
  </si>
  <si>
    <t>Eric Value</t>
  </si>
  <si>
    <t>Eric %</t>
  </si>
  <si>
    <t>Elaine Value Uncrys</t>
  </si>
  <si>
    <t>Elain % Uncrys</t>
  </si>
  <si>
    <t>Elaine Value Crys</t>
  </si>
  <si>
    <t>Elaine % Crys</t>
  </si>
  <si>
    <t>Jayne Value</t>
  </si>
  <si>
    <t>Jayne %</t>
  </si>
  <si>
    <t>General Value</t>
  </si>
  <si>
    <t>General %</t>
  </si>
  <si>
    <t>Reserve Rent</t>
  </si>
  <si>
    <t>SW Transfer in for Eric</t>
  </si>
  <si>
    <t>Interest</t>
  </si>
  <si>
    <t>Clerical Medical Transfer in for Jayne</t>
  </si>
  <si>
    <t>Elaine Crystallisation of £50,000(£12,500 taken as PCLS)</t>
  </si>
  <si>
    <t>Skandia</t>
  </si>
  <si>
    <t>Reserve Interest</t>
  </si>
  <si>
    <t>Cheque out</t>
  </si>
  <si>
    <t>Rent</t>
  </si>
  <si>
    <t>Julian Hodge Bank</t>
  </si>
  <si>
    <t>Contribution £50,000 (22% to Elaine, 78% to Jayne)</t>
  </si>
  <si>
    <t>Julian Hodge Bank - Payment</t>
  </si>
  <si>
    <t>Old Mutual</t>
  </si>
  <si>
    <t>Contribution - no details on allocation, so assigned to unallocated</t>
  </si>
  <si>
    <t>AIB Adjustment</t>
  </si>
  <si>
    <t>Contribution £120,000 - £40,000 each member</t>
  </si>
  <si>
    <t>GDPR Fee</t>
  </si>
  <si>
    <t>FUND VALUATION 29/05/2018</t>
  </si>
  <si>
    <t>Total Check</t>
  </si>
  <si>
    <t>% Check</t>
  </si>
  <si>
    <t>Property value increase by £95,000 to £320,000</t>
  </si>
  <si>
    <t>In Specie Contribution (see note)</t>
  </si>
  <si>
    <t>£20,000 contribution - £15,600 to Jayne, £4,400 to Elaine</t>
  </si>
  <si>
    <t>Contribution £50,000 (22% to Elaine, 78% to Jayne), but Jayne would've exceeded her annual allowance &amp; carry forward limit by £3,600, so this sum is allocated to the General fund</t>
  </si>
  <si>
    <t>Contribution £100,000 (25% to Elaine, 75% to Jayne), but Jayne would've exceeded her annual allowance limit by £35,000 (carry forward has been exhausted), so this is allocated to the General fund</t>
  </si>
  <si>
    <t>ICO Renewal</t>
  </si>
  <si>
    <t>TPR Levy</t>
  </si>
  <si>
    <t>EoY Investment Valuation</t>
  </si>
  <si>
    <t>Fund Valuation Update</t>
  </si>
  <si>
    <t>Folglade Fund Split - 30/3/21</t>
  </si>
  <si>
    <t>Total valuation</t>
  </si>
  <si>
    <t>Non-cash valuation</t>
  </si>
  <si>
    <t>Julian Hodge Fixed Term Deposit (31/03/2021)</t>
  </si>
  <si>
    <t>Property 29/04/2021</t>
  </si>
  <si>
    <t>Julian Hodge Closure</t>
  </si>
  <si>
    <t>Eric PCLS (£210,972.66)</t>
  </si>
  <si>
    <t>Eric Value Uncrys</t>
  </si>
  <si>
    <t>Eric % Uncrys</t>
  </si>
  <si>
    <t>Eric Value Crys</t>
  </si>
  <si>
    <t>Eric % Crys</t>
  </si>
  <si>
    <t>Old Mutual Disinvestment</t>
  </si>
  <si>
    <t>Cash in AIB (11/08/2022)</t>
  </si>
  <si>
    <t>Old Mutual (17/06/2022)</t>
  </si>
  <si>
    <t>Assumed (05/08/2022)</t>
  </si>
  <si>
    <t>Confirmed Values</t>
  </si>
  <si>
    <t>Assumed Values</t>
  </si>
  <si>
    <t>Eric Crystallisation (£843,890.64)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</si>
</sst>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0.00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1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0" fillId="2" borderId="0" xfId="0" applyFill="1" applyAlignment="1">
      <alignment wrapText="1"/>
    </xf>
    <xf numFmtId="14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0" fontId="0" fillId="2" borderId="0" xfId="0" applyFill="1"/>
    <xf numFmtId="164" fontId="0" fillId="3" borderId="0" xfId="0" applyNumberFormat="1" applyFill="1"/>
    <xf numFmtId="8" fontId="0" fillId="0" borderId="0" xfId="0" applyNumberFormat="1"/>
    <xf numFmtId="164" fontId="0" fillId="4" borderId="0" xfId="0" applyNumberFormat="1" applyFill="1"/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26"/>
  <sheetViews>
    <sheetView tabSelected="1" topLeftCell="H1" workbookViewId="0">
      <pane ySplit="2" topLeftCell="A397" activePane="bottomLeft" state="frozen"/>
      <selection pane="bottomLeft" activeCell="N417" sqref="N417"/>
    </sheetView>
  </sheetViews>
  <sheetFormatPr defaultRowHeight="15" x14ac:dyDescent="0.25"/>
  <cols>
    <col min="1" max="1" width="29.42578125" bestFit="1" customWidth="1"/>
    <col min="2" max="2" width="14.5703125" customWidth="1"/>
    <col min="3" max="3" width="12.7109375" customWidth="1"/>
    <col min="4" max="4" width="21" bestFit="1" customWidth="1"/>
    <col min="5" max="5" width="17.28515625" customWidth="1"/>
    <col min="6" max="6" width="14.28515625" customWidth="1"/>
    <col min="7" max="7" width="12.85546875" customWidth="1"/>
    <col min="8" max="8" width="11.5703125" customWidth="1"/>
    <col min="9" max="9" width="18.5703125" style="2" bestFit="1" customWidth="1"/>
    <col min="10" max="10" width="13.7109375" style="3" bestFit="1" customWidth="1"/>
    <col min="11" max="11" width="16.28515625" style="2" bestFit="1" customWidth="1"/>
    <col min="12" max="12" width="12.5703125" style="3" bestFit="1" customWidth="1"/>
    <col min="13" max="13" width="18.7109375" customWidth="1"/>
    <col min="14" max="14" width="18.5703125" customWidth="1"/>
    <col min="15" max="15" width="19.28515625" customWidth="1"/>
    <col min="16" max="16" width="19" customWidth="1"/>
    <col min="17" max="17" width="13.7109375" customWidth="1"/>
    <col min="19" max="19" width="14.140625" customWidth="1"/>
    <col min="20" max="20" width="13.42578125" customWidth="1"/>
    <col min="21" max="22" width="18.28515625" customWidth="1"/>
  </cols>
  <sheetData>
    <row r="1" spans="1:22" x14ac:dyDescent="0.25">
      <c r="A1" s="6" t="s">
        <v>45</v>
      </c>
      <c r="C1" s="2"/>
      <c r="D1" s="2"/>
      <c r="E1" s="2"/>
      <c r="F1" s="2"/>
      <c r="G1" s="2"/>
      <c r="H1" s="3"/>
      <c r="M1" s="2"/>
      <c r="N1" s="3"/>
      <c r="O1" s="2"/>
      <c r="P1" s="3"/>
      <c r="Q1" s="2"/>
      <c r="R1" s="3"/>
      <c r="S1" s="2"/>
      <c r="T1" s="3"/>
    </row>
    <row r="2" spans="1:22" x14ac:dyDescent="0.25">
      <c r="A2" s="1" t="s">
        <v>0</v>
      </c>
      <c r="B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2" t="s">
        <v>52</v>
      </c>
      <c r="J2" s="3" t="s">
        <v>53</v>
      </c>
      <c r="K2" s="2" t="s">
        <v>54</v>
      </c>
      <c r="L2" s="3" t="s">
        <v>55</v>
      </c>
      <c r="M2" s="2" t="s">
        <v>8</v>
      </c>
      <c r="N2" s="3" t="s">
        <v>9</v>
      </c>
      <c r="O2" s="2" t="s">
        <v>10</v>
      </c>
      <c r="P2" s="3" t="s">
        <v>11</v>
      </c>
      <c r="Q2" s="2" t="s">
        <v>12</v>
      </c>
      <c r="R2" s="3" t="s">
        <v>13</v>
      </c>
      <c r="S2" s="2" t="s">
        <v>14</v>
      </c>
      <c r="T2" s="3" t="s">
        <v>15</v>
      </c>
      <c r="U2" s="2" t="s">
        <v>34</v>
      </c>
      <c r="V2" s="3" t="s">
        <v>35</v>
      </c>
    </row>
    <row r="3" spans="1:22" x14ac:dyDescent="0.25">
      <c r="A3" s="1"/>
      <c r="C3" s="2"/>
      <c r="D3" s="2"/>
      <c r="E3" s="2"/>
      <c r="F3" s="2"/>
      <c r="G3" s="2"/>
      <c r="H3" s="3"/>
      <c r="M3" s="2"/>
      <c r="N3" s="3"/>
      <c r="O3" s="2"/>
      <c r="P3" s="3"/>
      <c r="Q3" s="2"/>
      <c r="R3" s="3"/>
      <c r="S3" s="2"/>
      <c r="T3" s="3"/>
    </row>
    <row r="4" spans="1:22" s="11" customFormat="1" ht="30" x14ac:dyDescent="0.25">
      <c r="A4" s="1" t="s">
        <v>37</v>
      </c>
      <c r="B4" s="4">
        <v>41005</v>
      </c>
      <c r="C4" s="2">
        <v>0</v>
      </c>
      <c r="D4" s="2">
        <v>0</v>
      </c>
      <c r="E4" s="2">
        <v>225000</v>
      </c>
      <c r="F4" s="2">
        <f>D4+E4</f>
        <v>225000</v>
      </c>
      <c r="G4" s="2">
        <v>60926.25</v>
      </c>
      <c r="H4" s="3">
        <f>G4/F4</f>
        <v>0.27078333333333332</v>
      </c>
      <c r="I4" s="2"/>
      <c r="J4" s="3"/>
      <c r="K4" s="2"/>
      <c r="L4" s="3"/>
      <c r="M4" s="2">
        <v>50000</v>
      </c>
      <c r="N4" s="3">
        <f>M4/F4</f>
        <v>0.22222222222222221</v>
      </c>
      <c r="O4" s="2"/>
      <c r="P4" s="3"/>
      <c r="Q4" s="2">
        <v>114073.75</v>
      </c>
      <c r="R4" s="3">
        <f>Q4/F4</f>
        <v>0.50699444444444441</v>
      </c>
      <c r="S4" s="2">
        <v>0</v>
      </c>
      <c r="T4" s="3">
        <f>S4/F4</f>
        <v>0</v>
      </c>
      <c r="U4" s="9">
        <f>G4+M4+O4+Q4+S4</f>
        <v>225000</v>
      </c>
      <c r="V4" s="10">
        <f>H4+N4+P4+R4+T4</f>
        <v>1</v>
      </c>
    </row>
    <row r="5" spans="1:22" x14ac:dyDescent="0.25">
      <c r="A5" s="1" t="s">
        <v>16</v>
      </c>
      <c r="B5" s="4">
        <v>41032</v>
      </c>
      <c r="C5" s="2">
        <v>1833</v>
      </c>
      <c r="D5" s="2">
        <f>D4+C5</f>
        <v>1833</v>
      </c>
      <c r="E5" s="2">
        <v>225000</v>
      </c>
      <c r="F5" s="2">
        <f t="shared" ref="F5:F68" si="0">D5+E5</f>
        <v>226833</v>
      </c>
      <c r="G5" s="2">
        <f>H4*F5</f>
        <v>61422.595849999998</v>
      </c>
      <c r="H5" s="3">
        <f>G5/F5</f>
        <v>0.27078333333333332</v>
      </c>
      <c r="M5" s="2">
        <f>M4+(C5*N4)</f>
        <v>50407.333333333336</v>
      </c>
      <c r="N5" s="3">
        <f t="shared" ref="N5:N68" si="1">M5/F5</f>
        <v>0.22222222222222224</v>
      </c>
      <c r="O5" s="2"/>
      <c r="P5" s="3"/>
      <c r="Q5" s="2">
        <f>R4*F5</f>
        <v>115003.07081666666</v>
      </c>
      <c r="R5" s="3">
        <f>Q5/F5</f>
        <v>0.50699444444444441</v>
      </c>
      <c r="S5" s="2">
        <f>S4+(C5*T4)</f>
        <v>0</v>
      </c>
      <c r="T5" s="3">
        <f t="shared" ref="T5:T68" si="2">S5/F5</f>
        <v>0</v>
      </c>
      <c r="U5" s="9">
        <f t="shared" ref="U5:U68" si="3">G5+M5+O5+Q5+S5</f>
        <v>226833</v>
      </c>
      <c r="V5" s="10">
        <f t="shared" ref="V5:V68" si="4">H5+N5+P5+R5+T5</f>
        <v>1</v>
      </c>
    </row>
    <row r="6" spans="1:22" x14ac:dyDescent="0.25">
      <c r="A6" s="1" t="s">
        <v>17</v>
      </c>
      <c r="B6" s="4">
        <v>41039</v>
      </c>
      <c r="C6" s="2">
        <v>37661.19</v>
      </c>
      <c r="D6" s="2">
        <f t="shared" ref="D6:D69" si="5">D5+C6</f>
        <v>39494.19</v>
      </c>
      <c r="E6" s="2">
        <v>225000</v>
      </c>
      <c r="F6" s="2">
        <f t="shared" si="0"/>
        <v>264494.19</v>
      </c>
      <c r="G6" s="2">
        <f>G5+C6</f>
        <v>99083.78585</v>
      </c>
      <c r="H6" s="3">
        <f>G6/F6</f>
        <v>0.37461611481900603</v>
      </c>
      <c r="M6" s="2">
        <f>M5</f>
        <v>50407.333333333336</v>
      </c>
      <c r="N6" s="3">
        <f t="shared" si="1"/>
        <v>0.19058011570436892</v>
      </c>
      <c r="O6" s="2"/>
      <c r="P6" s="3"/>
      <c r="Q6" s="2">
        <f>Q5</f>
        <v>115003.07081666666</v>
      </c>
      <c r="R6" s="3">
        <f t="shared" ref="R6:R11" si="6">Q6/F6</f>
        <v>0.43480376947662502</v>
      </c>
      <c r="S6" s="2">
        <f>S5</f>
        <v>0</v>
      </c>
      <c r="T6" s="3">
        <f t="shared" si="2"/>
        <v>0</v>
      </c>
      <c r="U6" s="9">
        <f t="shared" si="3"/>
        <v>264494.19</v>
      </c>
      <c r="V6" s="10">
        <f t="shared" si="4"/>
        <v>1</v>
      </c>
    </row>
    <row r="7" spans="1:22" x14ac:dyDescent="0.25">
      <c r="A7" s="1" t="s">
        <v>17</v>
      </c>
      <c r="B7" s="4">
        <v>41039</v>
      </c>
      <c r="C7" s="2">
        <v>362867.84</v>
      </c>
      <c r="D7" s="2">
        <f t="shared" si="5"/>
        <v>402362.03</v>
      </c>
      <c r="E7" s="2">
        <v>225000</v>
      </c>
      <c r="F7" s="2">
        <f t="shared" si="0"/>
        <v>627362.03</v>
      </c>
      <c r="G7" s="2">
        <f>G6+C7</f>
        <v>461951.62585000001</v>
      </c>
      <c r="H7" s="3">
        <f t="shared" ref="H7:H70" si="7">G7/F7</f>
        <v>0.73633979067875688</v>
      </c>
      <c r="M7" s="2">
        <f>M6</f>
        <v>50407.333333333336</v>
      </c>
      <c r="N7" s="3">
        <f t="shared" si="1"/>
        <v>8.0348078020171756E-2</v>
      </c>
      <c r="O7" s="2"/>
      <c r="P7" s="3"/>
      <c r="Q7" s="2">
        <f>Q6</f>
        <v>115003.07081666666</v>
      </c>
      <c r="R7" s="3">
        <f t="shared" si="6"/>
        <v>0.18331213130107132</v>
      </c>
      <c r="S7" s="2">
        <f>S6</f>
        <v>0</v>
      </c>
      <c r="T7" s="3">
        <f t="shared" si="2"/>
        <v>0</v>
      </c>
      <c r="U7" s="9">
        <f t="shared" si="3"/>
        <v>627362.03</v>
      </c>
      <c r="V7" s="10">
        <f t="shared" si="4"/>
        <v>1</v>
      </c>
    </row>
    <row r="8" spans="1:22" x14ac:dyDescent="0.25">
      <c r="A8" s="1" t="s">
        <v>18</v>
      </c>
      <c r="B8" s="4">
        <v>41066</v>
      </c>
      <c r="C8" s="2">
        <v>148.13999999999999</v>
      </c>
      <c r="D8" s="2">
        <f>D7+C8</f>
        <v>402510.17000000004</v>
      </c>
      <c r="E8" s="2">
        <v>225000</v>
      </c>
      <c r="F8" s="2">
        <f t="shared" si="0"/>
        <v>627510.17000000004</v>
      </c>
      <c r="G8" s="2">
        <f>G7+(C8*H7)</f>
        <v>462060.70722659118</v>
      </c>
      <c r="H8" s="3">
        <f t="shared" si="7"/>
        <v>0.73633979067875688</v>
      </c>
      <c r="M8" s="2">
        <f>M7+(C8*N7)</f>
        <v>50419.236097611247</v>
      </c>
      <c r="N8" s="3">
        <f t="shared" si="1"/>
        <v>8.0348078020171756E-2</v>
      </c>
      <c r="O8" s="2"/>
      <c r="P8" s="3"/>
      <c r="Q8" s="2">
        <f>F8*R7</f>
        <v>115030.22667579759</v>
      </c>
      <c r="R8" s="3">
        <f t="shared" si="6"/>
        <v>0.18331213130107132</v>
      </c>
      <c r="S8" s="2">
        <f>S7+(T7*C8)</f>
        <v>0</v>
      </c>
      <c r="T8" s="3">
        <f t="shared" si="2"/>
        <v>0</v>
      </c>
      <c r="U8" s="9">
        <f t="shared" si="3"/>
        <v>627510.17000000004</v>
      </c>
      <c r="V8" s="10">
        <f t="shared" si="4"/>
        <v>1</v>
      </c>
    </row>
    <row r="9" spans="1:22" x14ac:dyDescent="0.25">
      <c r="A9" s="1" t="s">
        <v>16</v>
      </c>
      <c r="B9" s="4">
        <v>41066</v>
      </c>
      <c r="C9" s="2">
        <v>1833</v>
      </c>
      <c r="D9" s="2">
        <f t="shared" si="5"/>
        <v>404343.17000000004</v>
      </c>
      <c r="E9" s="2">
        <v>225000</v>
      </c>
      <c r="F9" s="2">
        <f t="shared" si="0"/>
        <v>629343.17000000004</v>
      </c>
      <c r="G9" s="2">
        <f>G8+(C9*H8)</f>
        <v>463410.41806290537</v>
      </c>
      <c r="H9" s="3">
        <f t="shared" si="7"/>
        <v>0.73633979067875699</v>
      </c>
      <c r="M9" s="2">
        <f>M8+(C9*N8)</f>
        <v>50566.514124622219</v>
      </c>
      <c r="N9" s="3">
        <f t="shared" si="1"/>
        <v>8.0348078020171756E-2</v>
      </c>
      <c r="O9" s="2"/>
      <c r="P9" s="3"/>
      <c r="Q9" s="2">
        <f t="shared" ref="Q9:Q11" si="8">F9*R8</f>
        <v>115366.23781247246</v>
      </c>
      <c r="R9" s="3">
        <f t="shared" si="6"/>
        <v>0.18331213130107132</v>
      </c>
      <c r="S9" s="2">
        <f>S8+(T8*C9)</f>
        <v>0</v>
      </c>
      <c r="T9" s="3">
        <f t="shared" si="2"/>
        <v>0</v>
      </c>
      <c r="U9" s="9">
        <f t="shared" si="3"/>
        <v>629343.17000000004</v>
      </c>
      <c r="V9" s="10">
        <f t="shared" si="4"/>
        <v>1</v>
      </c>
    </row>
    <row r="10" spans="1:22" x14ac:dyDescent="0.25">
      <c r="A10" s="1" t="s">
        <v>16</v>
      </c>
      <c r="B10" s="4">
        <v>41093</v>
      </c>
      <c r="C10" s="2">
        <v>1833</v>
      </c>
      <c r="D10" s="2">
        <f>D9+C10</f>
        <v>406176.17000000004</v>
      </c>
      <c r="E10" s="2">
        <v>225000</v>
      </c>
      <c r="F10" s="2">
        <f t="shared" si="0"/>
        <v>631176.17000000004</v>
      </c>
      <c r="G10" s="2">
        <f>G9+(C10*H9)</f>
        <v>464760.12889921956</v>
      </c>
      <c r="H10" s="3">
        <f t="shared" si="7"/>
        <v>0.73633979067875699</v>
      </c>
      <c r="M10" s="2">
        <f>M9+(C10*N9)</f>
        <v>50713.792151633192</v>
      </c>
      <c r="N10" s="3">
        <f t="shared" si="1"/>
        <v>8.0348078020171756E-2</v>
      </c>
      <c r="O10" s="2"/>
      <c r="P10" s="3"/>
      <c r="Q10" s="2">
        <f t="shared" si="8"/>
        <v>115702.24894914732</v>
      </c>
      <c r="R10" s="3">
        <f t="shared" si="6"/>
        <v>0.18331213130107132</v>
      </c>
      <c r="S10" s="2">
        <f>S9+(T9*C10)</f>
        <v>0</v>
      </c>
      <c r="T10" s="3">
        <f t="shared" si="2"/>
        <v>0</v>
      </c>
      <c r="U10" s="9">
        <f t="shared" si="3"/>
        <v>631176.17000000004</v>
      </c>
      <c r="V10" s="10">
        <f t="shared" si="4"/>
        <v>1</v>
      </c>
    </row>
    <row r="11" spans="1:22" x14ac:dyDescent="0.25">
      <c r="A11" s="1" t="s">
        <v>18</v>
      </c>
      <c r="B11" s="4">
        <v>41095</v>
      </c>
      <c r="C11" s="2">
        <v>142.88999999999999</v>
      </c>
      <c r="D11" s="2">
        <f t="shared" si="5"/>
        <v>406319.06000000006</v>
      </c>
      <c r="E11" s="2">
        <v>225000</v>
      </c>
      <c r="F11" s="2">
        <f t="shared" si="0"/>
        <v>631319.06000000006</v>
      </c>
      <c r="G11" s="2">
        <f>G10+(C11*H10)</f>
        <v>464865.34449190967</v>
      </c>
      <c r="H11" s="3">
        <f t="shared" si="7"/>
        <v>0.73633979067875699</v>
      </c>
      <c r="M11" s="2">
        <f>M10+(C11*N10)</f>
        <v>50725.273088501497</v>
      </c>
      <c r="N11" s="3">
        <f t="shared" si="1"/>
        <v>8.0348078020171756E-2</v>
      </c>
      <c r="O11" s="2"/>
      <c r="P11" s="3"/>
      <c r="Q11" s="2">
        <f t="shared" si="8"/>
        <v>115728.44241958893</v>
      </c>
      <c r="R11" s="3">
        <f t="shared" si="6"/>
        <v>0.18331213130107132</v>
      </c>
      <c r="S11" s="2">
        <f>S10+(T10*C11)</f>
        <v>0</v>
      </c>
      <c r="T11" s="3">
        <f t="shared" si="2"/>
        <v>0</v>
      </c>
      <c r="U11" s="9">
        <f t="shared" si="3"/>
        <v>631319.06000000006</v>
      </c>
      <c r="V11" s="10">
        <f t="shared" si="4"/>
        <v>1</v>
      </c>
    </row>
    <row r="12" spans="1:22" ht="30" x14ac:dyDescent="0.25">
      <c r="A12" s="1" t="s">
        <v>19</v>
      </c>
      <c r="B12" s="4">
        <v>41095</v>
      </c>
      <c r="C12" s="2">
        <v>10363.549999999999</v>
      </c>
      <c r="D12" s="2">
        <f t="shared" si="5"/>
        <v>416682.61000000004</v>
      </c>
      <c r="E12" s="2">
        <v>225000</v>
      </c>
      <c r="F12" s="2">
        <f t="shared" si="0"/>
        <v>641682.6100000001</v>
      </c>
      <c r="G12" s="2">
        <f>G11</f>
        <v>464865.34449190967</v>
      </c>
      <c r="H12" s="3">
        <f t="shared" si="7"/>
        <v>0.72444747176787228</v>
      </c>
      <c r="M12" s="2">
        <f>M11</f>
        <v>50725.273088501497</v>
      </c>
      <c r="N12" s="3">
        <f t="shared" si="1"/>
        <v>7.9050409498399046E-2</v>
      </c>
      <c r="O12" s="2"/>
      <c r="P12" s="3"/>
      <c r="Q12" s="2">
        <f>Q11+C12</f>
        <v>126091.99241958893</v>
      </c>
      <c r="R12" s="3">
        <f>Q12/F12</f>
        <v>0.19650211873372866</v>
      </c>
      <c r="S12" s="2">
        <f>S11</f>
        <v>0</v>
      </c>
      <c r="T12" s="3">
        <f t="shared" si="2"/>
        <v>0</v>
      </c>
      <c r="U12" s="9">
        <f t="shared" si="3"/>
        <v>641682.6100000001</v>
      </c>
      <c r="V12" s="10">
        <f t="shared" si="4"/>
        <v>1</v>
      </c>
    </row>
    <row r="13" spans="1:22" ht="30" x14ac:dyDescent="0.25">
      <c r="A13" s="1" t="s">
        <v>20</v>
      </c>
      <c r="B13" s="4">
        <v>41115</v>
      </c>
      <c r="C13" s="2">
        <v>-12500</v>
      </c>
      <c r="D13" s="2">
        <f>D12+C13</f>
        <v>404182.61000000004</v>
      </c>
      <c r="E13" s="2">
        <v>225000</v>
      </c>
      <c r="F13" s="2">
        <f t="shared" si="0"/>
        <v>629182.6100000001</v>
      </c>
      <c r="G13" s="2">
        <f>G12</f>
        <v>464865.34449190967</v>
      </c>
      <c r="H13" s="3">
        <f t="shared" si="7"/>
        <v>0.7388401031807118</v>
      </c>
      <c r="M13" s="2">
        <f>M12-50000</f>
        <v>725.27308850149711</v>
      </c>
      <c r="N13" s="3">
        <f t="shared" si="1"/>
        <v>1.1527227182923842E-3</v>
      </c>
      <c r="O13" s="2">
        <f>37500</f>
        <v>37500</v>
      </c>
      <c r="P13" s="3">
        <f>O13/F13</f>
        <v>5.9601138690085528E-2</v>
      </c>
      <c r="Q13" s="2">
        <f>Q12</f>
        <v>126091.99241958893</v>
      </c>
      <c r="R13" s="3">
        <f t="shared" ref="R13:R76" si="9">Q13/F13</f>
        <v>0.2004060354109102</v>
      </c>
      <c r="S13" s="2">
        <f>S12</f>
        <v>0</v>
      </c>
      <c r="T13" s="3">
        <f t="shared" si="2"/>
        <v>0</v>
      </c>
      <c r="U13" s="9">
        <f t="shared" si="3"/>
        <v>629182.6100000001</v>
      </c>
      <c r="V13" s="10">
        <f t="shared" si="4"/>
        <v>0.99999999999999989</v>
      </c>
    </row>
    <row r="14" spans="1:22" x14ac:dyDescent="0.25">
      <c r="A14" s="1" t="s">
        <v>16</v>
      </c>
      <c r="B14" s="4">
        <v>41124</v>
      </c>
      <c r="C14" s="2">
        <v>1833</v>
      </c>
      <c r="D14" s="2">
        <f>D13+C14</f>
        <v>406015.61000000004</v>
      </c>
      <c r="E14" s="2">
        <v>225000</v>
      </c>
      <c r="F14" s="2">
        <f t="shared" si="0"/>
        <v>631015.6100000001</v>
      </c>
      <c r="G14" s="2">
        <f>G13+(C14*H13)</f>
        <v>466219.63840103993</v>
      </c>
      <c r="H14" s="3">
        <f t="shared" si="7"/>
        <v>0.73884010318071192</v>
      </c>
      <c r="M14" s="2">
        <f>M13+(C14*N13)</f>
        <v>727.38602924412703</v>
      </c>
      <c r="N14" s="3">
        <f t="shared" si="1"/>
        <v>1.152722718292384E-3</v>
      </c>
      <c r="O14" s="2">
        <f>O13+(C14*P13)</f>
        <v>37609.248887218928</v>
      </c>
      <c r="P14" s="3">
        <f t="shared" ref="P14:P77" si="10">O14/F14</f>
        <v>5.9601138690085528E-2</v>
      </c>
      <c r="Q14" s="2">
        <f>Q13+(C14*R13)</f>
        <v>126459.33668249713</v>
      </c>
      <c r="R14" s="3">
        <f t="shared" si="9"/>
        <v>0.2004060354109102</v>
      </c>
      <c r="S14" s="2">
        <f>S13+(C14*T13)</f>
        <v>0</v>
      </c>
      <c r="T14" s="3">
        <f t="shared" si="2"/>
        <v>0</v>
      </c>
      <c r="U14" s="9">
        <f t="shared" si="3"/>
        <v>631015.6100000001</v>
      </c>
      <c r="V14" s="10">
        <f t="shared" si="4"/>
        <v>1</v>
      </c>
    </row>
    <row r="15" spans="1:22" x14ac:dyDescent="0.25">
      <c r="A15" s="1" t="s">
        <v>18</v>
      </c>
      <c r="B15" s="4">
        <v>41127</v>
      </c>
      <c r="C15" s="2">
        <v>130.09</v>
      </c>
      <c r="D15" s="2">
        <f t="shared" si="5"/>
        <v>406145.70000000007</v>
      </c>
      <c r="E15" s="2">
        <v>225000</v>
      </c>
      <c r="F15" s="2">
        <f t="shared" si="0"/>
        <v>631145.70000000007</v>
      </c>
      <c r="G15" s="2">
        <f>G14+(C15*H14)</f>
        <v>466315.75411006273</v>
      </c>
      <c r="H15" s="3">
        <f t="shared" si="7"/>
        <v>0.73884010318071192</v>
      </c>
      <c r="M15" s="2">
        <f>M14+(C15*N14)</f>
        <v>727.5359869425497</v>
      </c>
      <c r="N15" s="3">
        <f t="shared" si="1"/>
        <v>1.1527227182923842E-3</v>
      </c>
      <c r="O15" s="2">
        <f>O14+(C15*P14)</f>
        <v>37617.00239935112</v>
      </c>
      <c r="P15" s="3">
        <f t="shared" si="10"/>
        <v>5.9601138690085535E-2</v>
      </c>
      <c r="Q15" s="2">
        <f>Q14+(C15*R14)</f>
        <v>126485.40750364374</v>
      </c>
      <c r="R15" s="3">
        <f t="shared" si="9"/>
        <v>0.20040603541091023</v>
      </c>
      <c r="S15" s="2">
        <f>S14+(C15*T14)</f>
        <v>0</v>
      </c>
      <c r="T15" s="3">
        <f t="shared" si="2"/>
        <v>0</v>
      </c>
      <c r="U15" s="9">
        <f t="shared" si="3"/>
        <v>631145.70000000007</v>
      </c>
      <c r="V15" s="10">
        <f t="shared" si="4"/>
        <v>1</v>
      </c>
    </row>
    <row r="16" spans="1:22" x14ac:dyDescent="0.25">
      <c r="A16" s="1" t="s">
        <v>21</v>
      </c>
      <c r="B16" s="4">
        <v>41141</v>
      </c>
      <c r="C16" s="2">
        <v>-280000</v>
      </c>
      <c r="D16" s="2">
        <f t="shared" si="5"/>
        <v>126145.70000000007</v>
      </c>
      <c r="E16" s="2">
        <f>E15+280000</f>
        <v>505000</v>
      </c>
      <c r="F16" s="2">
        <f t="shared" si="0"/>
        <v>631145.70000000007</v>
      </c>
      <c r="G16" s="2">
        <f>F16*H15</f>
        <v>466315.75411006273</v>
      </c>
      <c r="H16" s="3">
        <f t="shared" si="7"/>
        <v>0.73884010318071192</v>
      </c>
      <c r="M16" s="2">
        <f>F16*N15</f>
        <v>727.5359869425497</v>
      </c>
      <c r="N16" s="3">
        <f t="shared" si="1"/>
        <v>1.1527227182923842E-3</v>
      </c>
      <c r="O16" s="2">
        <f>F16*P15</f>
        <v>37617.00239935112</v>
      </c>
      <c r="P16" s="3">
        <f t="shared" si="10"/>
        <v>5.9601138690085535E-2</v>
      </c>
      <c r="Q16" s="2">
        <f>F16*R15</f>
        <v>126485.40750364374</v>
      </c>
      <c r="R16" s="3">
        <f t="shared" si="9"/>
        <v>0.20040603541091023</v>
      </c>
      <c r="S16" s="2">
        <f>F16*T15</f>
        <v>0</v>
      </c>
      <c r="T16" s="3">
        <f t="shared" si="2"/>
        <v>0</v>
      </c>
      <c r="U16" s="9">
        <f t="shared" si="3"/>
        <v>631145.70000000007</v>
      </c>
      <c r="V16" s="10">
        <f t="shared" si="4"/>
        <v>1</v>
      </c>
    </row>
    <row r="17" spans="1:22" x14ac:dyDescent="0.25">
      <c r="A17" s="1" t="s">
        <v>16</v>
      </c>
      <c r="B17" s="4">
        <v>41155</v>
      </c>
      <c r="C17" s="2">
        <v>1833</v>
      </c>
      <c r="D17" s="2">
        <f t="shared" si="5"/>
        <v>127978.70000000007</v>
      </c>
      <c r="E17" s="2">
        <f>E16</f>
        <v>505000</v>
      </c>
      <c r="F17" s="2">
        <f t="shared" si="0"/>
        <v>632978.70000000007</v>
      </c>
      <c r="G17" s="2">
        <f t="shared" ref="G17:G80" si="11">F17*H16</f>
        <v>467670.04801919294</v>
      </c>
      <c r="H17" s="3">
        <f t="shared" si="7"/>
        <v>0.73884010318071192</v>
      </c>
      <c r="M17" s="2">
        <f t="shared" ref="M17:M80" si="12">F17*N16</f>
        <v>729.64892768517973</v>
      </c>
      <c r="N17" s="3">
        <f t="shared" si="1"/>
        <v>1.1527227182923842E-3</v>
      </c>
      <c r="O17" s="2">
        <f t="shared" ref="O17:O80" si="13">F17*P16</f>
        <v>37726.251286570048</v>
      </c>
      <c r="P17" s="3">
        <f t="shared" si="10"/>
        <v>5.9601138690085535E-2</v>
      </c>
      <c r="Q17" s="2">
        <f t="shared" ref="Q17:Q80" si="14">F17*R16</f>
        <v>126852.75176655194</v>
      </c>
      <c r="R17" s="3">
        <f t="shared" si="9"/>
        <v>0.20040603541091023</v>
      </c>
      <c r="S17" s="2">
        <f t="shared" ref="S17:S80" si="15">F17*T16</f>
        <v>0</v>
      </c>
      <c r="T17" s="3">
        <f t="shared" si="2"/>
        <v>0</v>
      </c>
      <c r="U17" s="9">
        <f t="shared" si="3"/>
        <v>632978.70000000007</v>
      </c>
      <c r="V17" s="10">
        <f t="shared" si="4"/>
        <v>1</v>
      </c>
    </row>
    <row r="18" spans="1:22" x14ac:dyDescent="0.25">
      <c r="A18" s="1" t="s">
        <v>18</v>
      </c>
      <c r="B18" s="4">
        <v>41157</v>
      </c>
      <c r="C18" s="2">
        <v>59.5</v>
      </c>
      <c r="D18" s="2">
        <f t="shared" si="5"/>
        <v>128038.20000000007</v>
      </c>
      <c r="E18" s="2">
        <f>E17</f>
        <v>505000</v>
      </c>
      <c r="F18" s="2">
        <f t="shared" si="0"/>
        <v>633038.20000000007</v>
      </c>
      <c r="G18" s="2">
        <f t="shared" si="11"/>
        <v>467714.00900533219</v>
      </c>
      <c r="H18" s="3">
        <f t="shared" si="7"/>
        <v>0.73884010318071192</v>
      </c>
      <c r="M18" s="2">
        <f t="shared" si="12"/>
        <v>729.71751468691809</v>
      </c>
      <c r="N18" s="3">
        <f t="shared" si="1"/>
        <v>1.1527227182923842E-3</v>
      </c>
      <c r="O18" s="2">
        <f t="shared" si="13"/>
        <v>37729.797554322111</v>
      </c>
      <c r="P18" s="3">
        <f t="shared" si="10"/>
        <v>5.9601138690085535E-2</v>
      </c>
      <c r="Q18" s="2">
        <f t="shared" si="14"/>
        <v>126864.67592565888</v>
      </c>
      <c r="R18" s="3">
        <f t="shared" si="9"/>
        <v>0.20040603541091023</v>
      </c>
      <c r="S18" s="2">
        <f t="shared" si="15"/>
        <v>0</v>
      </c>
      <c r="T18" s="3">
        <f t="shared" si="2"/>
        <v>0</v>
      </c>
      <c r="U18" s="9">
        <f t="shared" si="3"/>
        <v>633038.20000000007</v>
      </c>
      <c r="V18" s="10">
        <f t="shared" si="4"/>
        <v>1</v>
      </c>
    </row>
    <row r="19" spans="1:22" x14ac:dyDescent="0.25">
      <c r="A19" s="1" t="s">
        <v>21</v>
      </c>
      <c r="B19" s="4">
        <v>41162</v>
      </c>
      <c r="C19" s="2">
        <v>-1833</v>
      </c>
      <c r="D19" s="2">
        <f t="shared" si="5"/>
        <v>126205.20000000007</v>
      </c>
      <c r="E19" s="2">
        <f>E18+1833</f>
        <v>506833</v>
      </c>
      <c r="F19" s="2">
        <f t="shared" si="0"/>
        <v>633038.20000000007</v>
      </c>
      <c r="G19" s="2">
        <f t="shared" si="11"/>
        <v>467714.00900533219</v>
      </c>
      <c r="H19" s="3">
        <f t="shared" si="7"/>
        <v>0.73884010318071192</v>
      </c>
      <c r="M19" s="2">
        <f t="shared" si="12"/>
        <v>729.71751468691809</v>
      </c>
      <c r="N19" s="3">
        <f t="shared" si="1"/>
        <v>1.1527227182923842E-3</v>
      </c>
      <c r="O19" s="2">
        <f t="shared" si="13"/>
        <v>37729.797554322111</v>
      </c>
      <c r="P19" s="3">
        <f t="shared" si="10"/>
        <v>5.9601138690085535E-2</v>
      </c>
      <c r="Q19" s="2">
        <f t="shared" si="14"/>
        <v>126864.67592565888</v>
      </c>
      <c r="R19" s="3">
        <f t="shared" si="9"/>
        <v>0.20040603541091023</v>
      </c>
      <c r="S19" s="2">
        <f t="shared" si="15"/>
        <v>0</v>
      </c>
      <c r="T19" s="3">
        <f t="shared" si="2"/>
        <v>0</v>
      </c>
      <c r="U19" s="9">
        <f t="shared" si="3"/>
        <v>633038.20000000007</v>
      </c>
      <c r="V19" s="10">
        <f t="shared" si="4"/>
        <v>1</v>
      </c>
    </row>
    <row r="20" spans="1:22" x14ac:dyDescent="0.25">
      <c r="A20" s="1" t="s">
        <v>16</v>
      </c>
      <c r="B20" s="4">
        <v>41185</v>
      </c>
      <c r="C20" s="2">
        <v>1833</v>
      </c>
      <c r="D20" s="2">
        <f t="shared" si="5"/>
        <v>128038.20000000007</v>
      </c>
      <c r="E20" s="2">
        <f>E19</f>
        <v>506833</v>
      </c>
      <c r="F20" s="2">
        <f t="shared" si="0"/>
        <v>634871.20000000007</v>
      </c>
      <c r="G20" s="2">
        <f t="shared" si="11"/>
        <v>469068.30291446246</v>
      </c>
      <c r="H20" s="3">
        <f t="shared" si="7"/>
        <v>0.73884010318071192</v>
      </c>
      <c r="M20" s="2">
        <f t="shared" si="12"/>
        <v>731.83045542954801</v>
      </c>
      <c r="N20" s="3">
        <f t="shared" si="1"/>
        <v>1.1527227182923842E-3</v>
      </c>
      <c r="O20" s="2">
        <f t="shared" si="13"/>
        <v>37839.046441541039</v>
      </c>
      <c r="P20" s="3">
        <f t="shared" si="10"/>
        <v>5.9601138690085542E-2</v>
      </c>
      <c r="Q20" s="2">
        <f t="shared" si="14"/>
        <v>127232.02018856708</v>
      </c>
      <c r="R20" s="3">
        <f t="shared" si="9"/>
        <v>0.20040603541091023</v>
      </c>
      <c r="S20" s="2">
        <f t="shared" si="15"/>
        <v>0</v>
      </c>
      <c r="T20" s="3">
        <f t="shared" si="2"/>
        <v>0</v>
      </c>
      <c r="U20" s="9">
        <f t="shared" si="3"/>
        <v>634871.20000000019</v>
      </c>
      <c r="V20" s="10">
        <f t="shared" si="4"/>
        <v>1</v>
      </c>
    </row>
    <row r="21" spans="1:22" x14ac:dyDescent="0.25">
      <c r="A21" s="1" t="s">
        <v>18</v>
      </c>
      <c r="B21" s="4">
        <v>41187</v>
      </c>
      <c r="C21" s="2">
        <v>3.55</v>
      </c>
      <c r="D21" s="2">
        <f t="shared" si="5"/>
        <v>128041.75000000007</v>
      </c>
      <c r="E21" s="2">
        <f>E20</f>
        <v>506833</v>
      </c>
      <c r="F21" s="2">
        <f t="shared" si="0"/>
        <v>634874.75000000012</v>
      </c>
      <c r="G21" s="2">
        <f t="shared" si="11"/>
        <v>469070.92579682876</v>
      </c>
      <c r="H21" s="3">
        <f t="shared" si="7"/>
        <v>0.73884010318071192</v>
      </c>
      <c r="M21" s="2">
        <f t="shared" si="12"/>
        <v>731.83454759519805</v>
      </c>
      <c r="N21" s="3">
        <f t="shared" si="1"/>
        <v>1.1527227182923842E-3</v>
      </c>
      <c r="O21" s="2">
        <f t="shared" si="13"/>
        <v>37839.258025583396</v>
      </c>
      <c r="P21" s="3">
        <f t="shared" si="10"/>
        <v>5.9601138690085549E-2</v>
      </c>
      <c r="Q21" s="2">
        <f t="shared" si="14"/>
        <v>127232.73162999281</v>
      </c>
      <c r="R21" s="3">
        <f t="shared" si="9"/>
        <v>0.20040603541091023</v>
      </c>
      <c r="S21" s="2">
        <f t="shared" si="15"/>
        <v>0</v>
      </c>
      <c r="T21" s="3">
        <f t="shared" si="2"/>
        <v>0</v>
      </c>
      <c r="U21" s="9">
        <f t="shared" si="3"/>
        <v>634874.75000000012</v>
      </c>
      <c r="V21" s="10">
        <f t="shared" si="4"/>
        <v>1</v>
      </c>
    </row>
    <row r="22" spans="1:22" x14ac:dyDescent="0.25">
      <c r="A22" s="1" t="s">
        <v>21</v>
      </c>
      <c r="B22" s="4">
        <v>41192</v>
      </c>
      <c r="C22" s="2">
        <v>-1833</v>
      </c>
      <c r="D22" s="2">
        <f t="shared" si="5"/>
        <v>126208.75000000007</v>
      </c>
      <c r="E22" s="2">
        <f>E21+1833</f>
        <v>508666</v>
      </c>
      <c r="F22" s="2">
        <f t="shared" si="0"/>
        <v>634874.75000000012</v>
      </c>
      <c r="G22" s="2">
        <f t="shared" si="11"/>
        <v>469070.92579682876</v>
      </c>
      <c r="H22" s="3">
        <f t="shared" si="7"/>
        <v>0.73884010318071192</v>
      </c>
      <c r="M22" s="2">
        <f t="shared" si="12"/>
        <v>731.83454759519805</v>
      </c>
      <c r="N22" s="3">
        <f t="shared" si="1"/>
        <v>1.1527227182923842E-3</v>
      </c>
      <c r="O22" s="2">
        <f t="shared" si="13"/>
        <v>37839.258025583396</v>
      </c>
      <c r="P22" s="3">
        <f t="shared" si="10"/>
        <v>5.9601138690085549E-2</v>
      </c>
      <c r="Q22" s="2">
        <f t="shared" si="14"/>
        <v>127232.73162999281</v>
      </c>
      <c r="R22" s="3">
        <f t="shared" si="9"/>
        <v>0.20040603541091023</v>
      </c>
      <c r="S22" s="2">
        <f t="shared" si="15"/>
        <v>0</v>
      </c>
      <c r="T22" s="3">
        <f t="shared" si="2"/>
        <v>0</v>
      </c>
      <c r="U22" s="9">
        <f t="shared" si="3"/>
        <v>634874.75000000012</v>
      </c>
      <c r="V22" s="10">
        <f t="shared" si="4"/>
        <v>1</v>
      </c>
    </row>
    <row r="23" spans="1:22" x14ac:dyDescent="0.25">
      <c r="A23" s="1" t="s">
        <v>16</v>
      </c>
      <c r="B23" s="4">
        <v>41218</v>
      </c>
      <c r="C23" s="2">
        <v>1833</v>
      </c>
      <c r="D23" s="2">
        <f t="shared" si="5"/>
        <v>128041.75000000007</v>
      </c>
      <c r="E23" s="2">
        <f>E22</f>
        <v>508666</v>
      </c>
      <c r="F23" s="2">
        <f t="shared" si="0"/>
        <v>636707.75000000012</v>
      </c>
      <c r="G23" s="2">
        <f t="shared" si="11"/>
        <v>470425.21970595903</v>
      </c>
      <c r="H23" s="3">
        <f t="shared" si="7"/>
        <v>0.73884010318071192</v>
      </c>
      <c r="M23" s="2">
        <f t="shared" si="12"/>
        <v>733.94748833782796</v>
      </c>
      <c r="N23" s="3">
        <f t="shared" si="1"/>
        <v>1.1527227182923842E-3</v>
      </c>
      <c r="O23" s="2">
        <f t="shared" si="13"/>
        <v>37948.506912802324</v>
      </c>
      <c r="P23" s="3">
        <f t="shared" si="10"/>
        <v>5.9601138690085549E-2</v>
      </c>
      <c r="Q23" s="2">
        <f t="shared" si="14"/>
        <v>127600.075892901</v>
      </c>
      <c r="R23" s="3">
        <f t="shared" si="9"/>
        <v>0.20040603541091023</v>
      </c>
      <c r="S23" s="2">
        <f t="shared" si="15"/>
        <v>0</v>
      </c>
      <c r="T23" s="3">
        <f t="shared" si="2"/>
        <v>0</v>
      </c>
      <c r="U23" s="9">
        <f t="shared" si="3"/>
        <v>636707.75000000023</v>
      </c>
      <c r="V23" s="10">
        <f t="shared" si="4"/>
        <v>1</v>
      </c>
    </row>
    <row r="24" spans="1:22" x14ac:dyDescent="0.25">
      <c r="A24" s="1" t="s">
        <v>18</v>
      </c>
      <c r="B24" s="4">
        <v>41218</v>
      </c>
      <c r="C24" s="2">
        <v>3.28</v>
      </c>
      <c r="D24" s="2">
        <f t="shared" si="5"/>
        <v>128045.03000000007</v>
      </c>
      <c r="E24" s="2">
        <f>E23</f>
        <v>508666</v>
      </c>
      <c r="F24" s="2">
        <f t="shared" si="0"/>
        <v>636711.03</v>
      </c>
      <c r="G24" s="2">
        <f t="shared" si="11"/>
        <v>470427.64310149738</v>
      </c>
      <c r="H24" s="3">
        <f t="shared" si="7"/>
        <v>0.73884010318071192</v>
      </c>
      <c r="M24" s="2">
        <f t="shared" si="12"/>
        <v>733.95126926834382</v>
      </c>
      <c r="N24" s="3">
        <f t="shared" si="1"/>
        <v>1.1527227182923842E-3</v>
      </c>
      <c r="O24" s="2">
        <f t="shared" si="13"/>
        <v>37948.702404537224</v>
      </c>
      <c r="P24" s="3">
        <f t="shared" si="10"/>
        <v>5.9601138690085549E-2</v>
      </c>
      <c r="Q24" s="2">
        <f t="shared" si="14"/>
        <v>127600.73322469713</v>
      </c>
      <c r="R24" s="3">
        <f t="shared" si="9"/>
        <v>0.20040603541091023</v>
      </c>
      <c r="S24" s="2">
        <f t="shared" si="15"/>
        <v>0</v>
      </c>
      <c r="T24" s="3">
        <f t="shared" si="2"/>
        <v>0</v>
      </c>
      <c r="U24" s="9">
        <f t="shared" si="3"/>
        <v>636711.03000000014</v>
      </c>
      <c r="V24" s="10">
        <f t="shared" si="4"/>
        <v>1</v>
      </c>
    </row>
    <row r="25" spans="1:22" x14ac:dyDescent="0.25">
      <c r="A25" s="1" t="s">
        <v>21</v>
      </c>
      <c r="B25" s="4">
        <v>41225</v>
      </c>
      <c r="C25" s="2">
        <v>-1833</v>
      </c>
      <c r="D25" s="2">
        <f t="shared" si="5"/>
        <v>126212.03000000007</v>
      </c>
      <c r="E25" s="2">
        <f>E24+1833</f>
        <v>510499</v>
      </c>
      <c r="F25" s="2">
        <f t="shared" si="0"/>
        <v>636711.03</v>
      </c>
      <c r="G25" s="2">
        <f t="shared" si="11"/>
        <v>470427.64310149738</v>
      </c>
      <c r="H25" s="3">
        <f t="shared" si="7"/>
        <v>0.73884010318071192</v>
      </c>
      <c r="M25" s="2">
        <f t="shared" si="12"/>
        <v>733.95126926834382</v>
      </c>
      <c r="N25" s="3">
        <f t="shared" si="1"/>
        <v>1.1527227182923842E-3</v>
      </c>
      <c r="O25" s="2">
        <f t="shared" si="13"/>
        <v>37948.702404537224</v>
      </c>
      <c r="P25" s="3">
        <f t="shared" si="10"/>
        <v>5.9601138690085549E-2</v>
      </c>
      <c r="Q25" s="2">
        <f t="shared" si="14"/>
        <v>127600.73322469713</v>
      </c>
      <c r="R25" s="3">
        <f t="shared" si="9"/>
        <v>0.20040603541091023</v>
      </c>
      <c r="S25" s="2">
        <f t="shared" si="15"/>
        <v>0</v>
      </c>
      <c r="T25" s="3">
        <f t="shared" si="2"/>
        <v>0</v>
      </c>
      <c r="U25" s="9">
        <f t="shared" si="3"/>
        <v>636711.03000000014</v>
      </c>
      <c r="V25" s="10">
        <f t="shared" si="4"/>
        <v>1</v>
      </c>
    </row>
    <row r="26" spans="1:22" x14ac:dyDescent="0.25">
      <c r="A26" s="1" t="s">
        <v>16</v>
      </c>
      <c r="B26" s="4">
        <v>41246</v>
      </c>
      <c r="C26" s="2">
        <v>1833</v>
      </c>
      <c r="D26" s="2">
        <f t="shared" si="5"/>
        <v>128045.03000000007</v>
      </c>
      <c r="E26" s="2">
        <f>E25</f>
        <v>510499</v>
      </c>
      <c r="F26" s="2">
        <f t="shared" si="0"/>
        <v>638544.03</v>
      </c>
      <c r="G26" s="2">
        <f t="shared" si="11"/>
        <v>471781.93701062765</v>
      </c>
      <c r="H26" s="3">
        <f t="shared" si="7"/>
        <v>0.73884010318071192</v>
      </c>
      <c r="M26" s="2">
        <f t="shared" si="12"/>
        <v>736.06421001097374</v>
      </c>
      <c r="N26" s="3">
        <f t="shared" si="1"/>
        <v>1.1527227182923842E-3</v>
      </c>
      <c r="O26" s="2">
        <f t="shared" si="13"/>
        <v>38057.951291756151</v>
      </c>
      <c r="P26" s="3">
        <f t="shared" si="10"/>
        <v>5.9601138690085549E-2</v>
      </c>
      <c r="Q26" s="2">
        <f t="shared" si="14"/>
        <v>127968.07748760533</v>
      </c>
      <c r="R26" s="3">
        <f t="shared" si="9"/>
        <v>0.20040603541091023</v>
      </c>
      <c r="S26" s="2">
        <f t="shared" si="15"/>
        <v>0</v>
      </c>
      <c r="T26" s="3">
        <f t="shared" si="2"/>
        <v>0</v>
      </c>
      <c r="U26" s="9">
        <f t="shared" si="3"/>
        <v>638544.03</v>
      </c>
      <c r="V26" s="10">
        <f t="shared" si="4"/>
        <v>1</v>
      </c>
    </row>
    <row r="27" spans="1:22" x14ac:dyDescent="0.25">
      <c r="A27" s="1" t="s">
        <v>18</v>
      </c>
      <c r="B27" s="4">
        <v>41248</v>
      </c>
      <c r="C27" s="2">
        <v>2.82</v>
      </c>
      <c r="D27" s="2">
        <f t="shared" si="5"/>
        <v>128047.85000000008</v>
      </c>
      <c r="E27" s="2">
        <f>E26</f>
        <v>510499</v>
      </c>
      <c r="F27" s="2">
        <f t="shared" si="0"/>
        <v>638546.85000000009</v>
      </c>
      <c r="G27" s="2">
        <f t="shared" si="11"/>
        <v>471784.02053971862</v>
      </c>
      <c r="H27" s="3">
        <f t="shared" si="7"/>
        <v>0.73884010318071192</v>
      </c>
      <c r="M27" s="2">
        <f t="shared" si="12"/>
        <v>736.06746068903942</v>
      </c>
      <c r="N27" s="3">
        <f t="shared" si="1"/>
        <v>1.1527227182923842E-3</v>
      </c>
      <c r="O27" s="2">
        <f t="shared" si="13"/>
        <v>38058.119366967258</v>
      </c>
      <c r="P27" s="3">
        <f t="shared" si="10"/>
        <v>5.9601138690085549E-2</v>
      </c>
      <c r="Q27" s="2">
        <f t="shared" si="14"/>
        <v>127968.6426326252</v>
      </c>
      <c r="R27" s="3">
        <f t="shared" si="9"/>
        <v>0.20040603541091023</v>
      </c>
      <c r="S27" s="2">
        <f t="shared" si="15"/>
        <v>0</v>
      </c>
      <c r="T27" s="3">
        <f t="shared" si="2"/>
        <v>0</v>
      </c>
      <c r="U27" s="9">
        <f t="shared" si="3"/>
        <v>638546.85000000009</v>
      </c>
      <c r="V27" s="10">
        <f t="shared" si="4"/>
        <v>1</v>
      </c>
    </row>
    <row r="28" spans="1:22" x14ac:dyDescent="0.25">
      <c r="A28" s="1" t="s">
        <v>21</v>
      </c>
      <c r="B28" s="4">
        <v>41253</v>
      </c>
      <c r="C28" s="2">
        <v>-1833</v>
      </c>
      <c r="D28" s="2">
        <f t="shared" si="5"/>
        <v>126214.85000000008</v>
      </c>
      <c r="E28" s="2">
        <f>E27+1833</f>
        <v>512332</v>
      </c>
      <c r="F28" s="2">
        <f t="shared" si="0"/>
        <v>638546.85000000009</v>
      </c>
      <c r="G28" s="2">
        <f t="shared" si="11"/>
        <v>471784.02053971862</v>
      </c>
      <c r="H28" s="3">
        <f t="shared" si="7"/>
        <v>0.73884010318071192</v>
      </c>
      <c r="M28" s="2">
        <f t="shared" si="12"/>
        <v>736.06746068903942</v>
      </c>
      <c r="N28" s="3">
        <f t="shared" si="1"/>
        <v>1.1527227182923842E-3</v>
      </c>
      <c r="O28" s="2">
        <f t="shared" si="13"/>
        <v>38058.119366967258</v>
      </c>
      <c r="P28" s="3">
        <f t="shared" si="10"/>
        <v>5.9601138690085549E-2</v>
      </c>
      <c r="Q28" s="2">
        <f t="shared" si="14"/>
        <v>127968.6426326252</v>
      </c>
      <c r="R28" s="3">
        <f t="shared" si="9"/>
        <v>0.20040603541091023</v>
      </c>
      <c r="S28" s="2">
        <f t="shared" si="15"/>
        <v>0</v>
      </c>
      <c r="T28" s="3">
        <f t="shared" si="2"/>
        <v>0</v>
      </c>
      <c r="U28" s="9">
        <f t="shared" si="3"/>
        <v>638546.85000000009</v>
      </c>
      <c r="V28" s="10">
        <f t="shared" si="4"/>
        <v>1</v>
      </c>
    </row>
    <row r="29" spans="1:22" x14ac:dyDescent="0.25">
      <c r="A29" s="1" t="s">
        <v>16</v>
      </c>
      <c r="B29" s="4">
        <v>41277</v>
      </c>
      <c r="C29" s="2">
        <v>1833</v>
      </c>
      <c r="D29" s="2">
        <f t="shared" si="5"/>
        <v>128047.85000000008</v>
      </c>
      <c r="E29" s="2">
        <f>E28</f>
        <v>512332</v>
      </c>
      <c r="F29" s="2">
        <f t="shared" si="0"/>
        <v>640379.85000000009</v>
      </c>
      <c r="G29" s="2">
        <f t="shared" si="11"/>
        <v>473138.31444884889</v>
      </c>
      <c r="H29" s="3">
        <f t="shared" si="7"/>
        <v>0.73884010318071192</v>
      </c>
      <c r="M29" s="2">
        <f t="shared" si="12"/>
        <v>738.18040143166934</v>
      </c>
      <c r="N29" s="3">
        <f t="shared" si="1"/>
        <v>1.1527227182923842E-3</v>
      </c>
      <c r="O29" s="2">
        <f t="shared" si="13"/>
        <v>38167.368254186185</v>
      </c>
      <c r="P29" s="3">
        <f t="shared" si="10"/>
        <v>5.9601138690085549E-2</v>
      </c>
      <c r="Q29" s="2">
        <f t="shared" si="14"/>
        <v>128335.98689553339</v>
      </c>
      <c r="R29" s="3">
        <f t="shared" si="9"/>
        <v>0.20040603541091023</v>
      </c>
      <c r="S29" s="2">
        <f t="shared" si="15"/>
        <v>0</v>
      </c>
      <c r="T29" s="3">
        <f t="shared" si="2"/>
        <v>0</v>
      </c>
      <c r="U29" s="9">
        <f t="shared" si="3"/>
        <v>640379.85000000009</v>
      </c>
      <c r="V29" s="10">
        <f t="shared" si="4"/>
        <v>1</v>
      </c>
    </row>
    <row r="30" spans="1:22" x14ac:dyDescent="0.25">
      <c r="A30" s="1" t="s">
        <v>18</v>
      </c>
      <c r="B30" s="4">
        <v>41281</v>
      </c>
      <c r="C30" s="2">
        <v>2.5</v>
      </c>
      <c r="D30" s="2">
        <f t="shared" si="5"/>
        <v>128050.35000000008</v>
      </c>
      <c r="E30" s="2">
        <f>E29</f>
        <v>512332</v>
      </c>
      <c r="F30" s="2">
        <f t="shared" si="0"/>
        <v>640382.35000000009</v>
      </c>
      <c r="G30" s="2">
        <f t="shared" si="11"/>
        <v>473140.16154910682</v>
      </c>
      <c r="H30" s="3">
        <f t="shared" si="7"/>
        <v>0.73884010318071192</v>
      </c>
      <c r="M30" s="2">
        <f t="shared" si="12"/>
        <v>738.18328323846515</v>
      </c>
      <c r="N30" s="3">
        <f t="shared" si="1"/>
        <v>1.1527227182923842E-3</v>
      </c>
      <c r="O30" s="2">
        <f t="shared" si="13"/>
        <v>38167.517257032909</v>
      </c>
      <c r="P30" s="3">
        <f t="shared" si="10"/>
        <v>5.9601138690085542E-2</v>
      </c>
      <c r="Q30" s="2">
        <f t="shared" si="14"/>
        <v>128336.48791062193</v>
      </c>
      <c r="R30" s="3">
        <f t="shared" si="9"/>
        <v>0.20040603541091023</v>
      </c>
      <c r="S30" s="2">
        <f t="shared" si="15"/>
        <v>0</v>
      </c>
      <c r="T30" s="3">
        <f t="shared" si="2"/>
        <v>0</v>
      </c>
      <c r="U30" s="9">
        <f t="shared" si="3"/>
        <v>640382.35000000009</v>
      </c>
      <c r="V30" s="10">
        <f t="shared" si="4"/>
        <v>1</v>
      </c>
    </row>
    <row r="31" spans="1:22" x14ac:dyDescent="0.25">
      <c r="A31" s="1" t="s">
        <v>21</v>
      </c>
      <c r="B31" s="4">
        <v>41284</v>
      </c>
      <c r="C31" s="2">
        <v>-1833</v>
      </c>
      <c r="D31" s="2">
        <f t="shared" si="5"/>
        <v>126217.35000000008</v>
      </c>
      <c r="E31" s="2">
        <f>E30+1833</f>
        <v>514165</v>
      </c>
      <c r="F31" s="2">
        <f t="shared" si="0"/>
        <v>640382.35000000009</v>
      </c>
      <c r="G31" s="2">
        <f t="shared" si="11"/>
        <v>473140.16154910682</v>
      </c>
      <c r="H31" s="3">
        <f t="shared" si="7"/>
        <v>0.73884010318071192</v>
      </c>
      <c r="M31" s="2">
        <f t="shared" si="12"/>
        <v>738.18328323846515</v>
      </c>
      <c r="N31" s="3">
        <f t="shared" si="1"/>
        <v>1.1527227182923842E-3</v>
      </c>
      <c r="O31" s="2">
        <f t="shared" si="13"/>
        <v>38167.517257032909</v>
      </c>
      <c r="P31" s="3">
        <f t="shared" si="10"/>
        <v>5.9601138690085542E-2</v>
      </c>
      <c r="Q31" s="2">
        <f t="shared" si="14"/>
        <v>128336.48791062193</v>
      </c>
      <c r="R31" s="3">
        <f t="shared" si="9"/>
        <v>0.20040603541091023</v>
      </c>
      <c r="S31" s="2">
        <f t="shared" si="15"/>
        <v>0</v>
      </c>
      <c r="T31" s="3">
        <f t="shared" si="2"/>
        <v>0</v>
      </c>
      <c r="U31" s="9">
        <f t="shared" si="3"/>
        <v>640382.35000000009</v>
      </c>
      <c r="V31" s="10">
        <f t="shared" si="4"/>
        <v>1</v>
      </c>
    </row>
    <row r="32" spans="1:22" x14ac:dyDescent="0.25">
      <c r="A32" s="1" t="s">
        <v>16</v>
      </c>
      <c r="B32" s="4">
        <v>41309</v>
      </c>
      <c r="C32" s="2">
        <v>1833</v>
      </c>
      <c r="D32" s="2">
        <f t="shared" si="5"/>
        <v>128050.35000000008</v>
      </c>
      <c r="E32" s="2">
        <f>E31</f>
        <v>514165</v>
      </c>
      <c r="F32" s="2">
        <f t="shared" si="0"/>
        <v>642215.35000000009</v>
      </c>
      <c r="G32" s="2">
        <f t="shared" si="11"/>
        <v>474494.45545823709</v>
      </c>
      <c r="H32" s="3">
        <f t="shared" si="7"/>
        <v>0.73884010318071192</v>
      </c>
      <c r="M32" s="2">
        <f t="shared" si="12"/>
        <v>740.29622398109507</v>
      </c>
      <c r="N32" s="3">
        <f t="shared" si="1"/>
        <v>1.1527227182923842E-3</v>
      </c>
      <c r="O32" s="2">
        <f t="shared" si="13"/>
        <v>38276.766144251837</v>
      </c>
      <c r="P32" s="3">
        <f t="shared" si="10"/>
        <v>5.9601138690085549E-2</v>
      </c>
      <c r="Q32" s="2">
        <f t="shared" si="14"/>
        <v>128703.83217353013</v>
      </c>
      <c r="R32" s="3">
        <f t="shared" si="9"/>
        <v>0.20040603541091023</v>
      </c>
      <c r="S32" s="2">
        <f t="shared" si="15"/>
        <v>0</v>
      </c>
      <c r="T32" s="3">
        <f t="shared" si="2"/>
        <v>0</v>
      </c>
      <c r="U32" s="9">
        <f t="shared" si="3"/>
        <v>642215.35000000009</v>
      </c>
      <c r="V32" s="10">
        <f t="shared" si="4"/>
        <v>1</v>
      </c>
    </row>
    <row r="33" spans="1:22" x14ac:dyDescent="0.25">
      <c r="A33" s="1" t="s">
        <v>18</v>
      </c>
      <c r="B33" s="4">
        <v>41310</v>
      </c>
      <c r="C33" s="2">
        <v>0.68</v>
      </c>
      <c r="D33" s="2">
        <f t="shared" si="5"/>
        <v>128051.03000000007</v>
      </c>
      <c r="E33" s="2">
        <f>E32</f>
        <v>514165</v>
      </c>
      <c r="F33" s="2">
        <f t="shared" si="0"/>
        <v>642216.03</v>
      </c>
      <c r="G33" s="2">
        <f t="shared" si="11"/>
        <v>474494.9578695072</v>
      </c>
      <c r="H33" s="3">
        <f t="shared" si="7"/>
        <v>0.73884010318071192</v>
      </c>
      <c r="M33" s="2">
        <f t="shared" si="12"/>
        <v>740.29700783254339</v>
      </c>
      <c r="N33" s="3">
        <f t="shared" si="1"/>
        <v>1.1527227182923842E-3</v>
      </c>
      <c r="O33" s="2">
        <f t="shared" si="13"/>
        <v>38276.806673026142</v>
      </c>
      <c r="P33" s="3">
        <f t="shared" si="10"/>
        <v>5.9601138690085549E-2</v>
      </c>
      <c r="Q33" s="2">
        <f t="shared" si="14"/>
        <v>128703.96844963419</v>
      </c>
      <c r="R33" s="3">
        <f t="shared" si="9"/>
        <v>0.20040603541091023</v>
      </c>
      <c r="S33" s="2">
        <f t="shared" si="15"/>
        <v>0</v>
      </c>
      <c r="T33" s="3">
        <f t="shared" si="2"/>
        <v>0</v>
      </c>
      <c r="U33" s="9">
        <f t="shared" si="3"/>
        <v>642216.03</v>
      </c>
      <c r="V33" s="10">
        <f t="shared" si="4"/>
        <v>1</v>
      </c>
    </row>
    <row r="34" spans="1:22" x14ac:dyDescent="0.25">
      <c r="A34" s="1" t="s">
        <v>21</v>
      </c>
      <c r="B34" s="4">
        <v>41316</v>
      </c>
      <c r="C34" s="2">
        <v>-1833</v>
      </c>
      <c r="D34" s="2">
        <f t="shared" si="5"/>
        <v>126218.03000000007</v>
      </c>
      <c r="E34" s="2">
        <f>E33+1833</f>
        <v>515998</v>
      </c>
      <c r="F34" s="2">
        <f t="shared" si="0"/>
        <v>642216.03</v>
      </c>
      <c r="G34" s="2">
        <f t="shared" si="11"/>
        <v>474494.9578695072</v>
      </c>
      <c r="H34" s="3">
        <f t="shared" si="7"/>
        <v>0.73884010318071192</v>
      </c>
      <c r="M34" s="2">
        <f t="shared" si="12"/>
        <v>740.29700783254339</v>
      </c>
      <c r="N34" s="3">
        <f t="shared" si="1"/>
        <v>1.1527227182923842E-3</v>
      </c>
      <c r="O34" s="2">
        <f t="shared" si="13"/>
        <v>38276.806673026142</v>
      </c>
      <c r="P34" s="3">
        <f t="shared" si="10"/>
        <v>5.9601138690085549E-2</v>
      </c>
      <c r="Q34" s="2">
        <f t="shared" si="14"/>
        <v>128703.96844963419</v>
      </c>
      <c r="R34" s="3">
        <f t="shared" si="9"/>
        <v>0.20040603541091023</v>
      </c>
      <c r="S34" s="2">
        <f t="shared" si="15"/>
        <v>0</v>
      </c>
      <c r="T34" s="3">
        <f t="shared" si="2"/>
        <v>0</v>
      </c>
      <c r="U34" s="9">
        <f t="shared" si="3"/>
        <v>642216.03</v>
      </c>
      <c r="V34" s="10">
        <f t="shared" si="4"/>
        <v>1</v>
      </c>
    </row>
    <row r="35" spans="1:22" x14ac:dyDescent="0.25">
      <c r="A35" s="1" t="s">
        <v>16</v>
      </c>
      <c r="B35" s="4">
        <v>41337</v>
      </c>
      <c r="C35" s="2">
        <v>1833</v>
      </c>
      <c r="D35" s="2">
        <f t="shared" si="5"/>
        <v>128051.03000000007</v>
      </c>
      <c r="E35" s="2">
        <f>E34</f>
        <v>515998</v>
      </c>
      <c r="F35" s="2">
        <f t="shared" si="0"/>
        <v>644049.03</v>
      </c>
      <c r="G35" s="2">
        <f t="shared" si="11"/>
        <v>475849.25177863747</v>
      </c>
      <c r="H35" s="3">
        <f t="shared" si="7"/>
        <v>0.73884010318071192</v>
      </c>
      <c r="M35" s="2">
        <f t="shared" si="12"/>
        <v>742.40994857517342</v>
      </c>
      <c r="N35" s="3">
        <f t="shared" si="1"/>
        <v>1.1527227182923842E-3</v>
      </c>
      <c r="O35" s="2">
        <f t="shared" si="13"/>
        <v>38386.05556024507</v>
      </c>
      <c r="P35" s="3">
        <f t="shared" si="10"/>
        <v>5.9601138690085549E-2</v>
      </c>
      <c r="Q35" s="2">
        <f t="shared" si="14"/>
        <v>129071.31271254239</v>
      </c>
      <c r="R35" s="3">
        <f t="shared" si="9"/>
        <v>0.20040603541091023</v>
      </c>
      <c r="S35" s="2">
        <f t="shared" si="15"/>
        <v>0</v>
      </c>
      <c r="T35" s="3">
        <f t="shared" si="2"/>
        <v>0</v>
      </c>
      <c r="U35" s="9">
        <f t="shared" si="3"/>
        <v>644049.03000000014</v>
      </c>
      <c r="V35" s="10">
        <f t="shared" si="4"/>
        <v>1</v>
      </c>
    </row>
    <row r="36" spans="1:22" x14ac:dyDescent="0.25">
      <c r="A36" s="1" t="s">
        <v>18</v>
      </c>
      <c r="B36" s="4">
        <v>41338</v>
      </c>
      <c r="C36" s="2">
        <v>0.32</v>
      </c>
      <c r="D36" s="2">
        <f t="shared" si="5"/>
        <v>128051.35000000008</v>
      </c>
      <c r="E36" s="2">
        <f>E35</f>
        <v>515998</v>
      </c>
      <c r="F36" s="2">
        <f t="shared" si="0"/>
        <v>644049.35000000009</v>
      </c>
      <c r="G36" s="2">
        <f t="shared" si="11"/>
        <v>475849.48820747051</v>
      </c>
      <c r="H36" s="3">
        <f t="shared" si="7"/>
        <v>0.73884010318071192</v>
      </c>
      <c r="M36" s="2">
        <f t="shared" si="12"/>
        <v>742.41031744644329</v>
      </c>
      <c r="N36" s="3">
        <f t="shared" si="1"/>
        <v>1.1527227182923842E-3</v>
      </c>
      <c r="O36" s="2">
        <f t="shared" si="13"/>
        <v>38386.074632609452</v>
      </c>
      <c r="P36" s="3">
        <f t="shared" si="10"/>
        <v>5.9601138690085542E-2</v>
      </c>
      <c r="Q36" s="2">
        <f t="shared" si="14"/>
        <v>129071.37684247374</v>
      </c>
      <c r="R36" s="3">
        <f t="shared" si="9"/>
        <v>0.20040603541091023</v>
      </c>
      <c r="S36" s="2">
        <f t="shared" si="15"/>
        <v>0</v>
      </c>
      <c r="T36" s="3">
        <f t="shared" si="2"/>
        <v>0</v>
      </c>
      <c r="U36" s="9">
        <f t="shared" si="3"/>
        <v>644049.35000000009</v>
      </c>
      <c r="V36" s="10">
        <f t="shared" si="4"/>
        <v>1</v>
      </c>
    </row>
    <row r="37" spans="1:22" x14ac:dyDescent="0.25">
      <c r="A37" s="1" t="s">
        <v>21</v>
      </c>
      <c r="B37" s="4">
        <v>41344</v>
      </c>
      <c r="C37" s="2">
        <v>-1833</v>
      </c>
      <c r="D37" s="2">
        <f t="shared" si="5"/>
        <v>126218.35000000008</v>
      </c>
      <c r="E37" s="2">
        <f>E36+1833</f>
        <v>517831</v>
      </c>
      <c r="F37" s="2">
        <f t="shared" si="0"/>
        <v>644049.35000000009</v>
      </c>
      <c r="G37" s="2">
        <f t="shared" si="11"/>
        <v>475849.48820747051</v>
      </c>
      <c r="H37" s="3">
        <f t="shared" si="7"/>
        <v>0.73884010318071192</v>
      </c>
      <c r="M37" s="2">
        <f t="shared" si="12"/>
        <v>742.41031744644329</v>
      </c>
      <c r="N37" s="3">
        <f t="shared" si="1"/>
        <v>1.1527227182923842E-3</v>
      </c>
      <c r="O37" s="2">
        <f t="shared" si="13"/>
        <v>38386.074632609452</v>
      </c>
      <c r="P37" s="3">
        <f t="shared" si="10"/>
        <v>5.9601138690085542E-2</v>
      </c>
      <c r="Q37" s="2">
        <f t="shared" si="14"/>
        <v>129071.37684247374</v>
      </c>
      <c r="R37" s="3">
        <f t="shared" si="9"/>
        <v>0.20040603541091023</v>
      </c>
      <c r="S37" s="2">
        <f t="shared" si="15"/>
        <v>0</v>
      </c>
      <c r="T37" s="3">
        <f t="shared" si="2"/>
        <v>0</v>
      </c>
      <c r="U37" s="9">
        <f t="shared" si="3"/>
        <v>644049.35000000009</v>
      </c>
      <c r="V37" s="10">
        <f t="shared" si="4"/>
        <v>1</v>
      </c>
    </row>
    <row r="38" spans="1:22" x14ac:dyDescent="0.25">
      <c r="A38" s="1" t="s">
        <v>22</v>
      </c>
      <c r="B38" s="4">
        <v>41366</v>
      </c>
      <c r="C38" s="2">
        <v>1605.75</v>
      </c>
      <c r="D38" s="2">
        <f t="shared" si="5"/>
        <v>127824.10000000008</v>
      </c>
      <c r="E38" s="2">
        <f>E37</f>
        <v>517831</v>
      </c>
      <c r="F38" s="2">
        <f t="shared" si="0"/>
        <v>645655.10000000009</v>
      </c>
      <c r="G38" s="2">
        <f t="shared" si="11"/>
        <v>477035.88070315291</v>
      </c>
      <c r="H38" s="3">
        <f t="shared" si="7"/>
        <v>0.73884010318071192</v>
      </c>
      <c r="M38" s="2">
        <f t="shared" si="12"/>
        <v>744.26130195134124</v>
      </c>
      <c r="N38" s="3">
        <f t="shared" si="1"/>
        <v>1.1527227182923842E-3</v>
      </c>
      <c r="O38" s="2">
        <f t="shared" si="13"/>
        <v>38481.779161061058</v>
      </c>
      <c r="P38" s="3">
        <f t="shared" si="10"/>
        <v>5.9601138690085549E-2</v>
      </c>
      <c r="Q38" s="2">
        <f t="shared" si="14"/>
        <v>129393.17883383481</v>
      </c>
      <c r="R38" s="3">
        <f t="shared" si="9"/>
        <v>0.20040603541091023</v>
      </c>
      <c r="S38" s="2">
        <f t="shared" si="15"/>
        <v>0</v>
      </c>
      <c r="T38" s="3">
        <f t="shared" si="2"/>
        <v>0</v>
      </c>
      <c r="U38" s="9">
        <f t="shared" si="3"/>
        <v>645655.10000000009</v>
      </c>
      <c r="V38" s="10">
        <f t="shared" si="4"/>
        <v>1</v>
      </c>
    </row>
    <row r="39" spans="1:22" x14ac:dyDescent="0.25">
      <c r="A39" s="1" t="s">
        <v>16</v>
      </c>
      <c r="B39" s="4">
        <v>41367</v>
      </c>
      <c r="C39" s="2">
        <v>1833</v>
      </c>
      <c r="D39" s="2">
        <f t="shared" si="5"/>
        <v>129657.10000000008</v>
      </c>
      <c r="E39" s="2">
        <f>E38</f>
        <v>517831</v>
      </c>
      <c r="F39" s="2">
        <f t="shared" si="0"/>
        <v>647488.10000000009</v>
      </c>
      <c r="G39" s="2">
        <f t="shared" si="11"/>
        <v>478390.17461228318</v>
      </c>
      <c r="H39" s="3">
        <f t="shared" si="7"/>
        <v>0.73884010318071192</v>
      </c>
      <c r="M39" s="2">
        <f t="shared" si="12"/>
        <v>746.37424269397127</v>
      </c>
      <c r="N39" s="3">
        <f t="shared" si="1"/>
        <v>1.1527227182923842E-3</v>
      </c>
      <c r="O39" s="2">
        <f t="shared" si="13"/>
        <v>38591.028048279986</v>
      </c>
      <c r="P39" s="3">
        <f t="shared" si="10"/>
        <v>5.9601138690085549E-2</v>
      </c>
      <c r="Q39" s="2">
        <f t="shared" si="14"/>
        <v>129760.52309674301</v>
      </c>
      <c r="R39" s="3">
        <f t="shared" si="9"/>
        <v>0.20040603541091023</v>
      </c>
      <c r="S39" s="2">
        <f t="shared" si="15"/>
        <v>0</v>
      </c>
      <c r="T39" s="3">
        <f t="shared" si="2"/>
        <v>0</v>
      </c>
      <c r="U39" s="9">
        <f t="shared" si="3"/>
        <v>647488.10000000009</v>
      </c>
      <c r="V39" s="10">
        <f t="shared" si="4"/>
        <v>1</v>
      </c>
    </row>
    <row r="40" spans="1:22" x14ac:dyDescent="0.25">
      <c r="A40" s="1" t="s">
        <v>18</v>
      </c>
      <c r="B40" s="4">
        <v>41369</v>
      </c>
      <c r="C40" s="2">
        <v>0.27</v>
      </c>
      <c r="D40" s="2">
        <f t="shared" si="5"/>
        <v>129657.37000000008</v>
      </c>
      <c r="E40" s="2">
        <f>E39</f>
        <v>517831</v>
      </c>
      <c r="F40" s="2">
        <f t="shared" si="0"/>
        <v>647488.37000000011</v>
      </c>
      <c r="G40" s="2">
        <f t="shared" si="11"/>
        <v>478390.37409911107</v>
      </c>
      <c r="H40" s="3">
        <f t="shared" si="7"/>
        <v>0.73884010318071192</v>
      </c>
      <c r="M40" s="2">
        <f t="shared" si="12"/>
        <v>746.37455392910522</v>
      </c>
      <c r="N40" s="3">
        <f t="shared" si="1"/>
        <v>1.1527227182923842E-3</v>
      </c>
      <c r="O40" s="2">
        <f t="shared" si="13"/>
        <v>38591.044140587437</v>
      </c>
      <c r="P40" s="3">
        <f t="shared" si="10"/>
        <v>5.9601138690085556E-2</v>
      </c>
      <c r="Q40" s="2">
        <f t="shared" si="14"/>
        <v>129760.57720637257</v>
      </c>
      <c r="R40" s="3">
        <f t="shared" si="9"/>
        <v>0.20040603541091023</v>
      </c>
      <c r="S40" s="2">
        <f t="shared" si="15"/>
        <v>0</v>
      </c>
      <c r="T40" s="3">
        <f t="shared" si="2"/>
        <v>0</v>
      </c>
      <c r="U40" s="9">
        <f t="shared" si="3"/>
        <v>647488.37000000011</v>
      </c>
      <c r="V40" s="10">
        <f t="shared" si="4"/>
        <v>1</v>
      </c>
    </row>
    <row r="41" spans="1:22" x14ac:dyDescent="0.25">
      <c r="A41" s="1" t="s">
        <v>21</v>
      </c>
      <c r="B41" s="4">
        <v>41374</v>
      </c>
      <c r="C41" s="2">
        <v>-1833</v>
      </c>
      <c r="D41" s="2">
        <f t="shared" si="5"/>
        <v>127824.37000000008</v>
      </c>
      <c r="E41" s="2">
        <f>E40+1833</f>
        <v>519664</v>
      </c>
      <c r="F41" s="2">
        <f t="shared" si="0"/>
        <v>647488.37000000011</v>
      </c>
      <c r="G41" s="2">
        <f t="shared" si="11"/>
        <v>478390.37409911107</v>
      </c>
      <c r="H41" s="3">
        <f t="shared" si="7"/>
        <v>0.73884010318071192</v>
      </c>
      <c r="M41" s="2">
        <f t="shared" si="12"/>
        <v>746.37455392910522</v>
      </c>
      <c r="N41" s="3">
        <f t="shared" si="1"/>
        <v>1.1527227182923842E-3</v>
      </c>
      <c r="O41" s="2">
        <f t="shared" si="13"/>
        <v>38591.044140587437</v>
      </c>
      <c r="P41" s="3">
        <f t="shared" si="10"/>
        <v>5.9601138690085556E-2</v>
      </c>
      <c r="Q41" s="2">
        <f t="shared" si="14"/>
        <v>129760.57720637257</v>
      </c>
      <c r="R41" s="3">
        <f t="shared" si="9"/>
        <v>0.20040603541091023</v>
      </c>
      <c r="S41" s="2">
        <f t="shared" si="15"/>
        <v>0</v>
      </c>
      <c r="T41" s="3">
        <f t="shared" si="2"/>
        <v>0</v>
      </c>
      <c r="U41" s="9">
        <f t="shared" si="3"/>
        <v>647488.37000000011</v>
      </c>
      <c r="V41" s="10">
        <f t="shared" si="4"/>
        <v>1</v>
      </c>
    </row>
    <row r="42" spans="1:22" x14ac:dyDescent="0.25">
      <c r="A42" s="1" t="s">
        <v>16</v>
      </c>
      <c r="B42" s="4">
        <v>41397</v>
      </c>
      <c r="C42" s="2">
        <v>1833</v>
      </c>
      <c r="D42" s="2">
        <f t="shared" si="5"/>
        <v>129657.37000000008</v>
      </c>
      <c r="E42" s="2">
        <f>E41</f>
        <v>519664</v>
      </c>
      <c r="F42" s="2">
        <f t="shared" si="0"/>
        <v>649321.37000000011</v>
      </c>
      <c r="G42" s="2">
        <f t="shared" si="11"/>
        <v>479744.66800824128</v>
      </c>
      <c r="H42" s="3">
        <f t="shared" si="7"/>
        <v>0.73884010318071192</v>
      </c>
      <c r="M42" s="2">
        <f t="shared" si="12"/>
        <v>748.48749467173513</v>
      </c>
      <c r="N42" s="3">
        <f t="shared" si="1"/>
        <v>1.1527227182923842E-3</v>
      </c>
      <c r="O42" s="2">
        <f t="shared" si="13"/>
        <v>38700.293027806365</v>
      </c>
      <c r="P42" s="3">
        <f t="shared" si="10"/>
        <v>5.9601138690085556E-2</v>
      </c>
      <c r="Q42" s="2">
        <f t="shared" si="14"/>
        <v>130127.92146928077</v>
      </c>
      <c r="R42" s="3">
        <f t="shared" si="9"/>
        <v>0.20040603541091023</v>
      </c>
      <c r="S42" s="2">
        <f t="shared" si="15"/>
        <v>0</v>
      </c>
      <c r="T42" s="3">
        <f t="shared" si="2"/>
        <v>0</v>
      </c>
      <c r="U42" s="9">
        <f t="shared" si="3"/>
        <v>649321.37000000011</v>
      </c>
      <c r="V42" s="10">
        <f t="shared" si="4"/>
        <v>1</v>
      </c>
    </row>
    <row r="43" spans="1:22" x14ac:dyDescent="0.25">
      <c r="A43" s="1" t="s">
        <v>18</v>
      </c>
      <c r="B43" s="4">
        <v>41401</v>
      </c>
      <c r="C43" s="2">
        <v>0.18</v>
      </c>
      <c r="D43" s="2">
        <f t="shared" si="5"/>
        <v>129657.55000000008</v>
      </c>
      <c r="E43" s="2">
        <f>E42</f>
        <v>519664</v>
      </c>
      <c r="F43" s="2">
        <f t="shared" si="0"/>
        <v>649321.55000000005</v>
      </c>
      <c r="G43" s="2">
        <f t="shared" si="11"/>
        <v>479744.80099945981</v>
      </c>
      <c r="H43" s="3">
        <f t="shared" si="7"/>
        <v>0.73884010318071192</v>
      </c>
      <c r="M43" s="2">
        <f t="shared" si="12"/>
        <v>748.48770216182436</v>
      </c>
      <c r="N43" s="3">
        <f t="shared" si="1"/>
        <v>1.1527227182923842E-3</v>
      </c>
      <c r="O43" s="2">
        <f t="shared" si="13"/>
        <v>38700.303756011323</v>
      </c>
      <c r="P43" s="3">
        <f t="shared" si="10"/>
        <v>5.9601138690085549E-2</v>
      </c>
      <c r="Q43" s="2">
        <f t="shared" si="14"/>
        <v>130127.95754236713</v>
      </c>
      <c r="R43" s="3">
        <f t="shared" si="9"/>
        <v>0.20040603541091023</v>
      </c>
      <c r="S43" s="2">
        <f t="shared" si="15"/>
        <v>0</v>
      </c>
      <c r="T43" s="3">
        <f t="shared" si="2"/>
        <v>0</v>
      </c>
      <c r="U43" s="9">
        <f t="shared" si="3"/>
        <v>649321.55000000005</v>
      </c>
      <c r="V43" s="10">
        <f t="shared" si="4"/>
        <v>1</v>
      </c>
    </row>
    <row r="44" spans="1:22" x14ac:dyDescent="0.25">
      <c r="A44" s="1" t="s">
        <v>21</v>
      </c>
      <c r="B44" s="4">
        <v>41404</v>
      </c>
      <c r="C44" s="2">
        <v>-1833</v>
      </c>
      <c r="D44" s="2">
        <f t="shared" si="5"/>
        <v>127824.55000000008</v>
      </c>
      <c r="E44" s="2">
        <f>E43+1833</f>
        <v>521497</v>
      </c>
      <c r="F44" s="2">
        <f t="shared" si="0"/>
        <v>649321.55000000005</v>
      </c>
      <c r="G44" s="2">
        <f t="shared" si="11"/>
        <v>479744.80099945981</v>
      </c>
      <c r="H44" s="3">
        <f t="shared" si="7"/>
        <v>0.73884010318071192</v>
      </c>
      <c r="M44" s="2">
        <f t="shared" si="12"/>
        <v>748.48770216182436</v>
      </c>
      <c r="N44" s="3">
        <f t="shared" si="1"/>
        <v>1.1527227182923842E-3</v>
      </c>
      <c r="O44" s="2">
        <f t="shared" si="13"/>
        <v>38700.303756011323</v>
      </c>
      <c r="P44" s="3">
        <f t="shared" si="10"/>
        <v>5.9601138690085549E-2</v>
      </c>
      <c r="Q44" s="2">
        <f t="shared" si="14"/>
        <v>130127.95754236713</v>
      </c>
      <c r="R44" s="3">
        <f t="shared" si="9"/>
        <v>0.20040603541091023</v>
      </c>
      <c r="S44" s="2">
        <f t="shared" si="15"/>
        <v>0</v>
      </c>
      <c r="T44" s="3">
        <f t="shared" si="2"/>
        <v>0</v>
      </c>
      <c r="U44" s="9">
        <f t="shared" si="3"/>
        <v>649321.55000000005</v>
      </c>
      <c r="V44" s="10">
        <f t="shared" si="4"/>
        <v>1</v>
      </c>
    </row>
    <row r="45" spans="1:22" x14ac:dyDescent="0.25">
      <c r="A45" s="1" t="s">
        <v>16</v>
      </c>
      <c r="B45" s="4">
        <v>41428</v>
      </c>
      <c r="C45" s="2">
        <v>1833</v>
      </c>
      <c r="D45" s="2">
        <f t="shared" si="5"/>
        <v>129657.55000000008</v>
      </c>
      <c r="E45" s="2">
        <f>E44</f>
        <v>521497</v>
      </c>
      <c r="F45" s="2">
        <f t="shared" si="0"/>
        <v>651154.55000000005</v>
      </c>
      <c r="G45" s="2">
        <f t="shared" si="11"/>
        <v>481099.09490859008</v>
      </c>
      <c r="H45" s="3">
        <f t="shared" si="7"/>
        <v>0.73884010318071192</v>
      </c>
      <c r="M45" s="2">
        <f t="shared" si="12"/>
        <v>750.60064290445428</v>
      </c>
      <c r="N45" s="3">
        <f t="shared" si="1"/>
        <v>1.1527227182923842E-3</v>
      </c>
      <c r="O45" s="2">
        <f t="shared" si="13"/>
        <v>38809.55264323025</v>
      </c>
      <c r="P45" s="3">
        <f t="shared" si="10"/>
        <v>5.9601138690085556E-2</v>
      </c>
      <c r="Q45" s="2">
        <f t="shared" si="14"/>
        <v>130495.30180527533</v>
      </c>
      <c r="R45" s="3">
        <f t="shared" si="9"/>
        <v>0.20040603541091023</v>
      </c>
      <c r="S45" s="2">
        <f t="shared" si="15"/>
        <v>0</v>
      </c>
      <c r="T45" s="3">
        <f t="shared" si="2"/>
        <v>0</v>
      </c>
      <c r="U45" s="9">
        <f t="shared" si="3"/>
        <v>651154.55000000016</v>
      </c>
      <c r="V45" s="10">
        <f t="shared" si="4"/>
        <v>1</v>
      </c>
    </row>
    <row r="46" spans="1:22" x14ac:dyDescent="0.25">
      <c r="A46" s="1" t="s">
        <v>22</v>
      </c>
      <c r="B46" s="4">
        <v>41428</v>
      </c>
      <c r="C46" s="2">
        <v>298.98</v>
      </c>
      <c r="D46" s="2">
        <f t="shared" si="5"/>
        <v>129956.53000000007</v>
      </c>
      <c r="E46" s="2">
        <f>E45</f>
        <v>521497</v>
      </c>
      <c r="F46" s="2">
        <f t="shared" si="0"/>
        <v>651453.53</v>
      </c>
      <c r="G46" s="2">
        <f t="shared" si="11"/>
        <v>481319.99332263903</v>
      </c>
      <c r="H46" s="3">
        <f t="shared" si="7"/>
        <v>0.73884010318071192</v>
      </c>
      <c r="M46" s="2">
        <f t="shared" si="12"/>
        <v>750.94528394276927</v>
      </c>
      <c r="N46" s="3">
        <f t="shared" si="1"/>
        <v>1.1527227182923842E-3</v>
      </c>
      <c r="O46" s="2">
        <f t="shared" si="13"/>
        <v>38827.372191675815</v>
      </c>
      <c r="P46" s="3">
        <f t="shared" si="10"/>
        <v>5.9601138690085556E-2</v>
      </c>
      <c r="Q46" s="2">
        <f t="shared" si="14"/>
        <v>130555.21920174248</v>
      </c>
      <c r="R46" s="3">
        <f t="shared" si="9"/>
        <v>0.20040603541091023</v>
      </c>
      <c r="S46" s="2">
        <f t="shared" si="15"/>
        <v>0</v>
      </c>
      <c r="T46" s="3">
        <f t="shared" si="2"/>
        <v>0</v>
      </c>
      <c r="U46" s="9">
        <f t="shared" si="3"/>
        <v>651453.53000000014</v>
      </c>
      <c r="V46" s="10">
        <f t="shared" si="4"/>
        <v>1</v>
      </c>
    </row>
    <row r="47" spans="1:22" x14ac:dyDescent="0.25">
      <c r="A47" s="1" t="s">
        <v>18</v>
      </c>
      <c r="B47" s="4">
        <v>41430</v>
      </c>
      <c r="C47" s="2">
        <v>0.64</v>
      </c>
      <c r="D47" s="2">
        <f t="shared" si="5"/>
        <v>129957.17000000007</v>
      </c>
      <c r="E47" s="2">
        <f>E46</f>
        <v>521497</v>
      </c>
      <c r="F47" s="2">
        <f t="shared" si="0"/>
        <v>651454.17000000004</v>
      </c>
      <c r="G47" s="2">
        <f t="shared" si="11"/>
        <v>481320.46618030505</v>
      </c>
      <c r="H47" s="3">
        <f t="shared" si="7"/>
        <v>0.73884010318071192</v>
      </c>
      <c r="M47" s="2">
        <f t="shared" si="12"/>
        <v>750.94602168530901</v>
      </c>
      <c r="N47" s="3">
        <f t="shared" si="1"/>
        <v>1.1527227182923842E-3</v>
      </c>
      <c r="O47" s="2">
        <f t="shared" si="13"/>
        <v>38827.410336404573</v>
      </c>
      <c r="P47" s="3">
        <f t="shared" si="10"/>
        <v>5.9601138690085549E-2</v>
      </c>
      <c r="Q47" s="2">
        <f t="shared" si="14"/>
        <v>130555.34746160514</v>
      </c>
      <c r="R47" s="3">
        <f t="shared" si="9"/>
        <v>0.20040603541091023</v>
      </c>
      <c r="S47" s="2">
        <f t="shared" si="15"/>
        <v>0</v>
      </c>
      <c r="T47" s="3">
        <f t="shared" si="2"/>
        <v>0</v>
      </c>
      <c r="U47" s="9">
        <f t="shared" si="3"/>
        <v>651454.17000000004</v>
      </c>
      <c r="V47" s="10">
        <f t="shared" si="4"/>
        <v>1</v>
      </c>
    </row>
    <row r="48" spans="1:22" x14ac:dyDescent="0.25">
      <c r="A48" s="1" t="s">
        <v>21</v>
      </c>
      <c r="B48" s="4">
        <v>41435</v>
      </c>
      <c r="C48" s="2">
        <v>-1833</v>
      </c>
      <c r="D48" s="2">
        <f t="shared" si="5"/>
        <v>128124.17000000007</v>
      </c>
      <c r="E48" s="2">
        <f>E47+1833</f>
        <v>523330</v>
      </c>
      <c r="F48" s="2">
        <f t="shared" si="0"/>
        <v>651454.17000000004</v>
      </c>
      <c r="G48" s="2">
        <f t="shared" si="11"/>
        <v>481320.46618030505</v>
      </c>
      <c r="H48" s="3">
        <f t="shared" si="7"/>
        <v>0.73884010318071192</v>
      </c>
      <c r="M48" s="2">
        <f t="shared" si="12"/>
        <v>750.94602168530901</v>
      </c>
      <c r="N48" s="3">
        <f t="shared" si="1"/>
        <v>1.1527227182923842E-3</v>
      </c>
      <c r="O48" s="2">
        <f t="shared" si="13"/>
        <v>38827.410336404573</v>
      </c>
      <c r="P48" s="3">
        <f t="shared" si="10"/>
        <v>5.9601138690085549E-2</v>
      </c>
      <c r="Q48" s="2">
        <f t="shared" si="14"/>
        <v>130555.34746160514</v>
      </c>
      <c r="R48" s="3">
        <f t="shared" si="9"/>
        <v>0.20040603541091023</v>
      </c>
      <c r="S48" s="2">
        <f t="shared" si="15"/>
        <v>0</v>
      </c>
      <c r="T48" s="3">
        <f t="shared" si="2"/>
        <v>0</v>
      </c>
      <c r="U48" s="9">
        <f t="shared" si="3"/>
        <v>651454.17000000004</v>
      </c>
      <c r="V48" s="10">
        <f t="shared" si="4"/>
        <v>1</v>
      </c>
    </row>
    <row r="49" spans="1:22" x14ac:dyDescent="0.25">
      <c r="A49" s="1" t="s">
        <v>23</v>
      </c>
      <c r="B49" s="4">
        <v>41439</v>
      </c>
      <c r="C49" s="2">
        <v>-2753.01</v>
      </c>
      <c r="D49" s="2">
        <f t="shared" si="5"/>
        <v>125371.16000000008</v>
      </c>
      <c r="E49" s="2">
        <f>E48</f>
        <v>523330</v>
      </c>
      <c r="F49" s="2">
        <f t="shared" si="0"/>
        <v>648701.16</v>
      </c>
      <c r="G49" s="2">
        <f t="shared" si="11"/>
        <v>479286.43198784755</v>
      </c>
      <c r="H49" s="3">
        <f t="shared" si="7"/>
        <v>0.73884010318071192</v>
      </c>
      <c r="M49" s="2">
        <f t="shared" si="12"/>
        <v>747.7725645146229</v>
      </c>
      <c r="N49" s="3">
        <f t="shared" si="1"/>
        <v>1.1527227182923842E-3</v>
      </c>
      <c r="O49" s="2">
        <f t="shared" si="13"/>
        <v>38663.327805579378</v>
      </c>
      <c r="P49" s="3">
        <f t="shared" si="10"/>
        <v>5.9601138690085549E-2</v>
      </c>
      <c r="Q49" s="2">
        <f t="shared" si="14"/>
        <v>130003.62764205855</v>
      </c>
      <c r="R49" s="3">
        <f t="shared" si="9"/>
        <v>0.20040603541091023</v>
      </c>
      <c r="S49" s="2">
        <f t="shared" si="15"/>
        <v>0</v>
      </c>
      <c r="T49" s="3">
        <f t="shared" si="2"/>
        <v>0</v>
      </c>
      <c r="U49" s="9">
        <f t="shared" si="3"/>
        <v>648701.16</v>
      </c>
      <c r="V49" s="10">
        <f t="shared" si="4"/>
        <v>1</v>
      </c>
    </row>
    <row r="50" spans="1:22" x14ac:dyDescent="0.25">
      <c r="A50" s="1" t="s">
        <v>16</v>
      </c>
      <c r="B50" s="4">
        <v>41458</v>
      </c>
      <c r="C50" s="2">
        <v>2245.5</v>
      </c>
      <c r="D50" s="2">
        <f t="shared" si="5"/>
        <v>127616.66000000008</v>
      </c>
      <c r="E50" s="2">
        <f>E49</f>
        <v>523330</v>
      </c>
      <c r="F50" s="2">
        <f t="shared" si="0"/>
        <v>650946.66</v>
      </c>
      <c r="G50" s="2">
        <f t="shared" si="11"/>
        <v>480945.49743953982</v>
      </c>
      <c r="H50" s="3">
        <f t="shared" si="7"/>
        <v>0.73884010318071192</v>
      </c>
      <c r="M50" s="2">
        <f t="shared" si="12"/>
        <v>750.3610033785485</v>
      </c>
      <c r="N50" s="3">
        <f t="shared" si="1"/>
        <v>1.1527227182923842E-3</v>
      </c>
      <c r="O50" s="2">
        <f t="shared" si="13"/>
        <v>38797.162162507964</v>
      </c>
      <c r="P50" s="3">
        <f t="shared" si="10"/>
        <v>5.9601138690085549E-2</v>
      </c>
      <c r="Q50" s="2">
        <f t="shared" si="14"/>
        <v>130453.63939457375</v>
      </c>
      <c r="R50" s="3">
        <f t="shared" si="9"/>
        <v>0.20040603541091023</v>
      </c>
      <c r="S50" s="2">
        <f t="shared" si="15"/>
        <v>0</v>
      </c>
      <c r="T50" s="3">
        <f t="shared" si="2"/>
        <v>0</v>
      </c>
      <c r="U50" s="9">
        <f t="shared" si="3"/>
        <v>650946.66</v>
      </c>
      <c r="V50" s="10">
        <f t="shared" si="4"/>
        <v>1</v>
      </c>
    </row>
    <row r="51" spans="1:22" x14ac:dyDescent="0.25">
      <c r="A51" s="1" t="s">
        <v>18</v>
      </c>
      <c r="B51" s="4">
        <v>41460</v>
      </c>
      <c r="C51" s="2">
        <v>5.19</v>
      </c>
      <c r="D51" s="2">
        <f t="shared" si="5"/>
        <v>127621.85000000008</v>
      </c>
      <c r="E51" s="2">
        <f>E50</f>
        <v>523330</v>
      </c>
      <c r="F51" s="2">
        <f t="shared" si="0"/>
        <v>650951.85000000009</v>
      </c>
      <c r="G51" s="2">
        <f t="shared" si="11"/>
        <v>480949.33201967535</v>
      </c>
      <c r="H51" s="3">
        <f t="shared" si="7"/>
        <v>0.73884010318071192</v>
      </c>
      <c r="M51" s="2">
        <f t="shared" si="12"/>
        <v>750.36698600945647</v>
      </c>
      <c r="N51" s="3">
        <f t="shared" si="1"/>
        <v>1.1527227182923842E-3</v>
      </c>
      <c r="O51" s="2">
        <f t="shared" si="13"/>
        <v>38797.471492417768</v>
      </c>
      <c r="P51" s="3">
        <f t="shared" si="10"/>
        <v>5.9601138690085542E-2</v>
      </c>
      <c r="Q51" s="2">
        <f t="shared" si="14"/>
        <v>130454.67950189754</v>
      </c>
      <c r="R51" s="3">
        <f t="shared" si="9"/>
        <v>0.20040603541091023</v>
      </c>
      <c r="S51" s="2">
        <f t="shared" si="15"/>
        <v>0</v>
      </c>
      <c r="T51" s="3">
        <f t="shared" si="2"/>
        <v>0</v>
      </c>
      <c r="U51" s="9">
        <f t="shared" si="3"/>
        <v>650951.85000000009</v>
      </c>
      <c r="V51" s="10">
        <f t="shared" si="4"/>
        <v>1</v>
      </c>
    </row>
    <row r="52" spans="1:22" x14ac:dyDescent="0.25">
      <c r="A52" s="1" t="s">
        <v>21</v>
      </c>
      <c r="B52" s="4">
        <v>41465</v>
      </c>
      <c r="C52" s="2">
        <v>-1833</v>
      </c>
      <c r="D52" s="2">
        <f t="shared" si="5"/>
        <v>125788.85000000008</v>
      </c>
      <c r="E52" s="2">
        <f>E51+1833</f>
        <v>525163</v>
      </c>
      <c r="F52" s="2">
        <f t="shared" si="0"/>
        <v>650951.85000000009</v>
      </c>
      <c r="G52" s="2">
        <f t="shared" si="11"/>
        <v>480949.33201967535</v>
      </c>
      <c r="H52" s="3">
        <f t="shared" si="7"/>
        <v>0.73884010318071192</v>
      </c>
      <c r="M52" s="2">
        <f t="shared" si="12"/>
        <v>750.36698600945647</v>
      </c>
      <c r="N52" s="3">
        <f t="shared" si="1"/>
        <v>1.1527227182923842E-3</v>
      </c>
      <c r="O52" s="2">
        <f t="shared" si="13"/>
        <v>38797.471492417768</v>
      </c>
      <c r="P52" s="3">
        <f t="shared" si="10"/>
        <v>5.9601138690085542E-2</v>
      </c>
      <c r="Q52" s="2">
        <f t="shared" si="14"/>
        <v>130454.67950189754</v>
      </c>
      <c r="R52" s="3">
        <f t="shared" si="9"/>
        <v>0.20040603541091023</v>
      </c>
      <c r="S52" s="2">
        <f t="shared" si="15"/>
        <v>0</v>
      </c>
      <c r="T52" s="3">
        <f t="shared" si="2"/>
        <v>0</v>
      </c>
      <c r="U52" s="9">
        <f t="shared" si="3"/>
        <v>650951.85000000009</v>
      </c>
      <c r="V52" s="10">
        <f t="shared" si="4"/>
        <v>1</v>
      </c>
    </row>
    <row r="53" spans="1:22" x14ac:dyDescent="0.25">
      <c r="A53" s="1" t="s">
        <v>23</v>
      </c>
      <c r="B53" s="4">
        <v>41479</v>
      </c>
      <c r="C53" s="2">
        <v>-62000</v>
      </c>
      <c r="D53" s="2">
        <f t="shared" si="5"/>
        <v>63788.850000000079</v>
      </c>
      <c r="E53" s="2">
        <f>E52+62000</f>
        <v>587163</v>
      </c>
      <c r="F53" s="2">
        <f t="shared" si="0"/>
        <v>650951.85000000009</v>
      </c>
      <c r="G53" s="2">
        <f t="shared" si="11"/>
        <v>480949.33201967535</v>
      </c>
      <c r="H53" s="3">
        <f t="shared" si="7"/>
        <v>0.73884010318071192</v>
      </c>
      <c r="M53" s="2">
        <f t="shared" si="12"/>
        <v>750.36698600945647</v>
      </c>
      <c r="N53" s="3">
        <f t="shared" si="1"/>
        <v>1.1527227182923842E-3</v>
      </c>
      <c r="O53" s="2">
        <f t="shared" si="13"/>
        <v>38797.471492417768</v>
      </c>
      <c r="P53" s="3">
        <f t="shared" si="10"/>
        <v>5.9601138690085542E-2</v>
      </c>
      <c r="Q53" s="2">
        <f t="shared" si="14"/>
        <v>130454.67950189754</v>
      </c>
      <c r="R53" s="3">
        <f t="shared" si="9"/>
        <v>0.20040603541091023</v>
      </c>
      <c r="S53" s="2">
        <f t="shared" si="15"/>
        <v>0</v>
      </c>
      <c r="T53" s="3">
        <f t="shared" si="2"/>
        <v>0</v>
      </c>
      <c r="U53" s="9">
        <f t="shared" si="3"/>
        <v>650951.85000000009</v>
      </c>
      <c r="V53" s="10">
        <f t="shared" si="4"/>
        <v>1</v>
      </c>
    </row>
    <row r="54" spans="1:22" x14ac:dyDescent="0.25">
      <c r="A54" s="1" t="s">
        <v>16</v>
      </c>
      <c r="B54" s="4">
        <v>41491</v>
      </c>
      <c r="C54" s="2">
        <v>2245.5</v>
      </c>
      <c r="D54" s="2">
        <f t="shared" si="5"/>
        <v>66034.350000000079</v>
      </c>
      <c r="E54" s="2">
        <f>E53</f>
        <v>587163</v>
      </c>
      <c r="F54" s="2">
        <f t="shared" si="0"/>
        <v>653197.35000000009</v>
      </c>
      <c r="G54" s="2">
        <f t="shared" si="11"/>
        <v>482608.39747136767</v>
      </c>
      <c r="H54" s="3">
        <f t="shared" si="7"/>
        <v>0.73884010318071192</v>
      </c>
      <c r="M54" s="2">
        <f t="shared" si="12"/>
        <v>752.95542487338207</v>
      </c>
      <c r="N54" s="3">
        <f t="shared" si="1"/>
        <v>1.1527227182923842E-3</v>
      </c>
      <c r="O54" s="2">
        <f t="shared" si="13"/>
        <v>38931.305849346354</v>
      </c>
      <c r="P54" s="3">
        <f t="shared" si="10"/>
        <v>5.9601138690085542E-2</v>
      </c>
      <c r="Q54" s="2">
        <f t="shared" si="14"/>
        <v>130904.69125441274</v>
      </c>
      <c r="R54" s="3">
        <f t="shared" si="9"/>
        <v>0.20040603541091023</v>
      </c>
      <c r="S54" s="2">
        <f t="shared" si="15"/>
        <v>0</v>
      </c>
      <c r="T54" s="3">
        <f t="shared" si="2"/>
        <v>0</v>
      </c>
      <c r="U54" s="9">
        <f t="shared" si="3"/>
        <v>653197.35000000009</v>
      </c>
      <c r="V54" s="10">
        <f t="shared" si="4"/>
        <v>1</v>
      </c>
    </row>
    <row r="55" spans="1:22" x14ac:dyDescent="0.25">
      <c r="A55" s="1" t="s">
        <v>18</v>
      </c>
      <c r="B55" s="4">
        <v>41491</v>
      </c>
      <c r="C55" s="2">
        <v>4.1500000000000004</v>
      </c>
      <c r="D55" s="2">
        <f t="shared" si="5"/>
        <v>66038.500000000073</v>
      </c>
      <c r="E55" s="2">
        <f>E54</f>
        <v>587163</v>
      </c>
      <c r="F55" s="2">
        <f t="shared" si="0"/>
        <v>653201.50000000012</v>
      </c>
      <c r="G55" s="2">
        <f t="shared" si="11"/>
        <v>482611.46365779586</v>
      </c>
      <c r="H55" s="3">
        <f t="shared" si="7"/>
        <v>0.73884010318071192</v>
      </c>
      <c r="M55" s="2">
        <f t="shared" si="12"/>
        <v>752.96020867266293</v>
      </c>
      <c r="N55" s="3">
        <f t="shared" si="1"/>
        <v>1.1527227182923842E-3</v>
      </c>
      <c r="O55" s="2">
        <f t="shared" si="13"/>
        <v>38931.553194071916</v>
      </c>
      <c r="P55" s="3">
        <f t="shared" si="10"/>
        <v>5.9601138690085535E-2</v>
      </c>
      <c r="Q55" s="2">
        <f t="shared" si="14"/>
        <v>130905.5229394597</v>
      </c>
      <c r="R55" s="3">
        <f t="shared" si="9"/>
        <v>0.20040603541091023</v>
      </c>
      <c r="S55" s="2">
        <f t="shared" si="15"/>
        <v>0</v>
      </c>
      <c r="T55" s="3">
        <f t="shared" si="2"/>
        <v>0</v>
      </c>
      <c r="U55" s="9">
        <f t="shared" si="3"/>
        <v>653201.50000000012</v>
      </c>
      <c r="V55" s="10">
        <f t="shared" si="4"/>
        <v>1</v>
      </c>
    </row>
    <row r="56" spans="1:22" x14ac:dyDescent="0.25">
      <c r="A56" s="1" t="s">
        <v>21</v>
      </c>
      <c r="B56" s="4">
        <v>41498</v>
      </c>
      <c r="C56" s="2">
        <v>-1833</v>
      </c>
      <c r="D56" s="2">
        <f t="shared" si="5"/>
        <v>64205.500000000073</v>
      </c>
      <c r="E56" s="2">
        <f>E55+1833</f>
        <v>588996</v>
      </c>
      <c r="F56" s="2">
        <f t="shared" si="0"/>
        <v>653201.50000000012</v>
      </c>
      <c r="G56" s="2">
        <f t="shared" si="11"/>
        <v>482611.46365779586</v>
      </c>
      <c r="H56" s="3">
        <f t="shared" si="7"/>
        <v>0.73884010318071192</v>
      </c>
      <c r="M56" s="2">
        <f t="shared" si="12"/>
        <v>752.96020867266293</v>
      </c>
      <c r="N56" s="3">
        <f t="shared" si="1"/>
        <v>1.1527227182923842E-3</v>
      </c>
      <c r="O56" s="2">
        <f t="shared" si="13"/>
        <v>38931.553194071916</v>
      </c>
      <c r="P56" s="3">
        <f t="shared" si="10"/>
        <v>5.9601138690085535E-2</v>
      </c>
      <c r="Q56" s="2">
        <f t="shared" si="14"/>
        <v>130905.5229394597</v>
      </c>
      <c r="R56" s="3">
        <f t="shared" si="9"/>
        <v>0.20040603541091023</v>
      </c>
      <c r="S56" s="2">
        <f t="shared" si="15"/>
        <v>0</v>
      </c>
      <c r="T56" s="3">
        <f t="shared" si="2"/>
        <v>0</v>
      </c>
      <c r="U56" s="9">
        <f t="shared" si="3"/>
        <v>653201.50000000012</v>
      </c>
      <c r="V56" s="10">
        <f t="shared" si="4"/>
        <v>1</v>
      </c>
    </row>
    <row r="57" spans="1:22" x14ac:dyDescent="0.25">
      <c r="A57" s="1" t="s">
        <v>23</v>
      </c>
      <c r="B57" s="4">
        <v>41506</v>
      </c>
      <c r="C57" s="2">
        <v>-59000</v>
      </c>
      <c r="D57" s="2">
        <f t="shared" si="5"/>
        <v>5205.5000000000728</v>
      </c>
      <c r="E57" s="2">
        <f>E56+59000</f>
        <v>647996</v>
      </c>
      <c r="F57" s="2">
        <f t="shared" si="0"/>
        <v>653201.50000000012</v>
      </c>
      <c r="G57" s="2">
        <f t="shared" si="11"/>
        <v>482611.46365779586</v>
      </c>
      <c r="H57" s="3">
        <f t="shared" si="7"/>
        <v>0.73884010318071192</v>
      </c>
      <c r="M57" s="2">
        <f t="shared" si="12"/>
        <v>752.96020867266293</v>
      </c>
      <c r="N57" s="3">
        <f t="shared" si="1"/>
        <v>1.1527227182923842E-3</v>
      </c>
      <c r="O57" s="2">
        <f t="shared" si="13"/>
        <v>38931.553194071916</v>
      </c>
      <c r="P57" s="3">
        <f t="shared" si="10"/>
        <v>5.9601138690085535E-2</v>
      </c>
      <c r="Q57" s="2">
        <f t="shared" si="14"/>
        <v>130905.5229394597</v>
      </c>
      <c r="R57" s="3">
        <f t="shared" si="9"/>
        <v>0.20040603541091023</v>
      </c>
      <c r="S57" s="2">
        <f t="shared" si="15"/>
        <v>0</v>
      </c>
      <c r="T57" s="3">
        <f t="shared" si="2"/>
        <v>0</v>
      </c>
      <c r="U57" s="9">
        <f t="shared" si="3"/>
        <v>653201.50000000012</v>
      </c>
      <c r="V57" s="10">
        <f t="shared" si="4"/>
        <v>1</v>
      </c>
    </row>
    <row r="58" spans="1:22" x14ac:dyDescent="0.25">
      <c r="A58" s="1" t="s">
        <v>24</v>
      </c>
      <c r="B58" s="4">
        <v>41520</v>
      </c>
      <c r="C58" s="2">
        <v>2245.5</v>
      </c>
      <c r="D58" s="2">
        <f t="shared" si="5"/>
        <v>7451.0000000000728</v>
      </c>
      <c r="E58" s="2">
        <f>E57</f>
        <v>647996</v>
      </c>
      <c r="F58" s="2">
        <f t="shared" si="0"/>
        <v>655447.00000000012</v>
      </c>
      <c r="G58" s="2">
        <f t="shared" si="11"/>
        <v>484270.52910948818</v>
      </c>
      <c r="H58" s="3">
        <f t="shared" si="7"/>
        <v>0.73884010318071192</v>
      </c>
      <c r="M58" s="2">
        <f t="shared" si="12"/>
        <v>755.54864753658853</v>
      </c>
      <c r="N58" s="3">
        <f t="shared" si="1"/>
        <v>1.1527227182923842E-3</v>
      </c>
      <c r="O58" s="2">
        <f t="shared" si="13"/>
        <v>39065.387551000502</v>
      </c>
      <c r="P58" s="3">
        <f t="shared" si="10"/>
        <v>5.9601138690085535E-2</v>
      </c>
      <c r="Q58" s="2">
        <f t="shared" si="14"/>
        <v>131355.5346919749</v>
      </c>
      <c r="R58" s="3">
        <f t="shared" si="9"/>
        <v>0.20040603541091023</v>
      </c>
      <c r="S58" s="2">
        <f t="shared" si="15"/>
        <v>0</v>
      </c>
      <c r="T58" s="3">
        <f t="shared" si="2"/>
        <v>0</v>
      </c>
      <c r="U58" s="9">
        <f t="shared" si="3"/>
        <v>655447.00000000023</v>
      </c>
      <c r="V58" s="10">
        <f t="shared" si="4"/>
        <v>1</v>
      </c>
    </row>
    <row r="59" spans="1:22" x14ac:dyDescent="0.25">
      <c r="A59" s="1" t="s">
        <v>18</v>
      </c>
      <c r="B59" s="4">
        <v>41522</v>
      </c>
      <c r="C59" s="2">
        <v>1.19</v>
      </c>
      <c r="D59" s="2">
        <f t="shared" si="5"/>
        <v>7452.1900000000724</v>
      </c>
      <c r="E59" s="2">
        <f>E58</f>
        <v>647996</v>
      </c>
      <c r="F59" s="2">
        <f t="shared" si="0"/>
        <v>655448.19000000006</v>
      </c>
      <c r="G59" s="2">
        <f t="shared" si="11"/>
        <v>484271.40832921088</v>
      </c>
      <c r="H59" s="3">
        <f t="shared" si="7"/>
        <v>0.73884010318071192</v>
      </c>
      <c r="M59" s="2">
        <f t="shared" si="12"/>
        <v>755.55001927662317</v>
      </c>
      <c r="N59" s="3">
        <f t="shared" si="1"/>
        <v>1.1527227182923842E-3</v>
      </c>
      <c r="O59" s="2">
        <f t="shared" si="13"/>
        <v>39065.458476355539</v>
      </c>
      <c r="P59" s="3">
        <f t="shared" si="10"/>
        <v>5.9601138690085535E-2</v>
      </c>
      <c r="Q59" s="2">
        <f t="shared" si="14"/>
        <v>131355.77317515702</v>
      </c>
      <c r="R59" s="3">
        <f t="shared" si="9"/>
        <v>0.20040603541091023</v>
      </c>
      <c r="S59" s="2">
        <f t="shared" si="15"/>
        <v>0</v>
      </c>
      <c r="T59" s="3">
        <f t="shared" si="2"/>
        <v>0</v>
      </c>
      <c r="U59" s="9">
        <f t="shared" si="3"/>
        <v>655448.19000000006</v>
      </c>
      <c r="V59" s="10">
        <f t="shared" si="4"/>
        <v>1</v>
      </c>
    </row>
    <row r="60" spans="1:22" x14ac:dyDescent="0.25">
      <c r="A60" s="1" t="s">
        <v>21</v>
      </c>
      <c r="B60" s="4">
        <v>41527</v>
      </c>
      <c r="C60" s="2">
        <v>-1833</v>
      </c>
      <c r="D60" s="2">
        <f t="shared" si="5"/>
        <v>5619.1900000000724</v>
      </c>
      <c r="E60" s="2">
        <f>E59+1833</f>
        <v>649829</v>
      </c>
      <c r="F60" s="2">
        <f t="shared" si="0"/>
        <v>655448.19000000006</v>
      </c>
      <c r="G60" s="2">
        <f t="shared" si="11"/>
        <v>484271.40832921088</v>
      </c>
      <c r="H60" s="3">
        <f t="shared" si="7"/>
        <v>0.73884010318071192</v>
      </c>
      <c r="M60" s="2">
        <f t="shared" si="12"/>
        <v>755.55001927662317</v>
      </c>
      <c r="N60" s="3">
        <f t="shared" si="1"/>
        <v>1.1527227182923842E-3</v>
      </c>
      <c r="O60" s="2">
        <f t="shared" si="13"/>
        <v>39065.458476355539</v>
      </c>
      <c r="P60" s="3">
        <f t="shared" si="10"/>
        <v>5.9601138690085535E-2</v>
      </c>
      <c r="Q60" s="2">
        <f t="shared" si="14"/>
        <v>131355.77317515702</v>
      </c>
      <c r="R60" s="3">
        <f t="shared" si="9"/>
        <v>0.20040603541091023</v>
      </c>
      <c r="S60" s="2">
        <f t="shared" si="15"/>
        <v>0</v>
      </c>
      <c r="T60" s="3">
        <f t="shared" si="2"/>
        <v>0</v>
      </c>
      <c r="U60" s="9">
        <f t="shared" si="3"/>
        <v>655448.19000000006</v>
      </c>
      <c r="V60" s="10">
        <f t="shared" si="4"/>
        <v>1</v>
      </c>
    </row>
    <row r="61" spans="1:22" x14ac:dyDescent="0.25">
      <c r="A61" s="1" t="s">
        <v>24</v>
      </c>
      <c r="B61" s="4">
        <v>41550</v>
      </c>
      <c r="C61" s="2">
        <v>2245.5</v>
      </c>
      <c r="D61" s="2">
        <f t="shared" si="5"/>
        <v>7864.6900000000724</v>
      </c>
      <c r="E61" s="2">
        <f>E60</f>
        <v>649829</v>
      </c>
      <c r="F61" s="2">
        <f t="shared" si="0"/>
        <v>657693.69000000006</v>
      </c>
      <c r="G61" s="2">
        <f t="shared" si="11"/>
        <v>485930.47378090321</v>
      </c>
      <c r="H61" s="3">
        <f t="shared" si="7"/>
        <v>0.73884010318071192</v>
      </c>
      <c r="M61" s="2">
        <f t="shared" si="12"/>
        <v>758.13845814054878</v>
      </c>
      <c r="N61" s="3">
        <f t="shared" si="1"/>
        <v>1.1527227182923842E-3</v>
      </c>
      <c r="O61" s="2">
        <f t="shared" si="13"/>
        <v>39199.292833284126</v>
      </c>
      <c r="P61" s="3">
        <f t="shared" si="10"/>
        <v>5.9601138690085535E-2</v>
      </c>
      <c r="Q61" s="2">
        <f t="shared" si="14"/>
        <v>131805.78492767224</v>
      </c>
      <c r="R61" s="3">
        <f t="shared" si="9"/>
        <v>0.20040603541091026</v>
      </c>
      <c r="S61" s="2">
        <f t="shared" si="15"/>
        <v>0</v>
      </c>
      <c r="T61" s="3">
        <f t="shared" si="2"/>
        <v>0</v>
      </c>
      <c r="U61" s="9">
        <f t="shared" si="3"/>
        <v>657693.69000000018</v>
      </c>
      <c r="V61" s="10">
        <f t="shared" si="4"/>
        <v>1</v>
      </c>
    </row>
    <row r="62" spans="1:22" x14ac:dyDescent="0.25">
      <c r="A62" s="1" t="s">
        <v>18</v>
      </c>
      <c r="B62" s="4">
        <v>41554</v>
      </c>
      <c r="C62" s="2">
        <v>0.25</v>
      </c>
      <c r="D62" s="2">
        <f t="shared" si="5"/>
        <v>7864.9400000000724</v>
      </c>
      <c r="E62" s="2">
        <f>E61</f>
        <v>649829</v>
      </c>
      <c r="F62" s="2">
        <f t="shared" si="0"/>
        <v>657693.94000000006</v>
      </c>
      <c r="G62" s="2">
        <f t="shared" si="11"/>
        <v>485930.658490929</v>
      </c>
      <c r="H62" s="3">
        <f t="shared" si="7"/>
        <v>0.73884010318071192</v>
      </c>
      <c r="M62" s="2">
        <f t="shared" si="12"/>
        <v>758.13874632122838</v>
      </c>
      <c r="N62" s="3">
        <f t="shared" si="1"/>
        <v>1.1527227182923842E-3</v>
      </c>
      <c r="O62" s="2">
        <f t="shared" si="13"/>
        <v>39199.307733568799</v>
      </c>
      <c r="P62" s="3">
        <f t="shared" si="10"/>
        <v>5.9601138690085535E-2</v>
      </c>
      <c r="Q62" s="2">
        <f t="shared" si="14"/>
        <v>131805.83502918109</v>
      </c>
      <c r="R62" s="3">
        <f t="shared" si="9"/>
        <v>0.20040603541091026</v>
      </c>
      <c r="S62" s="2">
        <f t="shared" si="15"/>
        <v>0</v>
      </c>
      <c r="T62" s="3">
        <f t="shared" si="2"/>
        <v>0</v>
      </c>
      <c r="U62" s="9">
        <f t="shared" si="3"/>
        <v>657693.94000000006</v>
      </c>
      <c r="V62" s="10">
        <f t="shared" si="4"/>
        <v>1</v>
      </c>
    </row>
    <row r="63" spans="1:22" x14ac:dyDescent="0.25">
      <c r="A63" s="1" t="s">
        <v>21</v>
      </c>
      <c r="B63" s="4">
        <v>41557</v>
      </c>
      <c r="C63" s="2">
        <v>-2245.5</v>
      </c>
      <c r="D63" s="2">
        <f t="shared" si="5"/>
        <v>5619.4400000000724</v>
      </c>
      <c r="E63" s="2">
        <f>E62+2245.5</f>
        <v>652074.5</v>
      </c>
      <c r="F63" s="2">
        <f t="shared" si="0"/>
        <v>657693.94000000006</v>
      </c>
      <c r="G63" s="2">
        <f t="shared" si="11"/>
        <v>485930.658490929</v>
      </c>
      <c r="H63" s="3">
        <f t="shared" si="7"/>
        <v>0.73884010318071192</v>
      </c>
      <c r="M63" s="2">
        <f t="shared" si="12"/>
        <v>758.13874632122838</v>
      </c>
      <c r="N63" s="3">
        <f t="shared" si="1"/>
        <v>1.1527227182923842E-3</v>
      </c>
      <c r="O63" s="2">
        <f t="shared" si="13"/>
        <v>39199.307733568799</v>
      </c>
      <c r="P63" s="3">
        <f t="shared" si="10"/>
        <v>5.9601138690085535E-2</v>
      </c>
      <c r="Q63" s="2">
        <f t="shared" si="14"/>
        <v>131805.83502918109</v>
      </c>
      <c r="R63" s="3">
        <f t="shared" si="9"/>
        <v>0.20040603541091026</v>
      </c>
      <c r="S63" s="2">
        <f t="shared" si="15"/>
        <v>0</v>
      </c>
      <c r="T63" s="3">
        <f t="shared" si="2"/>
        <v>0</v>
      </c>
      <c r="U63" s="9">
        <f t="shared" si="3"/>
        <v>657693.94000000006</v>
      </c>
      <c r="V63" s="10">
        <f t="shared" si="4"/>
        <v>1</v>
      </c>
    </row>
    <row r="64" spans="1:22" x14ac:dyDescent="0.25">
      <c r="A64" s="1" t="s">
        <v>24</v>
      </c>
      <c r="B64" s="4">
        <v>41582</v>
      </c>
      <c r="C64" s="2">
        <v>2245.5</v>
      </c>
      <c r="D64" s="2">
        <f t="shared" si="5"/>
        <v>7864.9400000000724</v>
      </c>
      <c r="E64" s="2">
        <f>E63</f>
        <v>652074.5</v>
      </c>
      <c r="F64" s="2">
        <f t="shared" si="0"/>
        <v>659939.44000000006</v>
      </c>
      <c r="G64" s="2">
        <f t="shared" si="11"/>
        <v>487589.72394262126</v>
      </c>
      <c r="H64" s="3">
        <f t="shared" si="7"/>
        <v>0.73884010318071192</v>
      </c>
      <c r="M64" s="2">
        <f t="shared" si="12"/>
        <v>760.72718518515387</v>
      </c>
      <c r="N64" s="3">
        <f t="shared" si="1"/>
        <v>1.1527227182923842E-3</v>
      </c>
      <c r="O64" s="2">
        <f t="shared" si="13"/>
        <v>39333.142090497386</v>
      </c>
      <c r="P64" s="3">
        <f t="shared" si="10"/>
        <v>5.9601138690085535E-2</v>
      </c>
      <c r="Q64" s="2">
        <f t="shared" si="14"/>
        <v>132255.84678169631</v>
      </c>
      <c r="R64" s="3">
        <f t="shared" si="9"/>
        <v>0.20040603541091029</v>
      </c>
      <c r="S64" s="2">
        <f t="shared" si="15"/>
        <v>0</v>
      </c>
      <c r="T64" s="3">
        <f t="shared" si="2"/>
        <v>0</v>
      </c>
      <c r="U64" s="9">
        <f t="shared" si="3"/>
        <v>659939.44000000006</v>
      </c>
      <c r="V64" s="10">
        <f t="shared" si="4"/>
        <v>1</v>
      </c>
    </row>
    <row r="65" spans="1:22" x14ac:dyDescent="0.25">
      <c r="A65" s="1" t="s">
        <v>23</v>
      </c>
      <c r="B65" s="4">
        <v>41583</v>
      </c>
      <c r="C65" s="2">
        <v>-2475</v>
      </c>
      <c r="D65" s="2">
        <f t="shared" si="5"/>
        <v>5389.9400000000724</v>
      </c>
      <c r="E65" s="2">
        <f>E64</f>
        <v>652074.5</v>
      </c>
      <c r="F65" s="2">
        <f t="shared" si="0"/>
        <v>657464.44000000006</v>
      </c>
      <c r="G65" s="2">
        <f t="shared" si="11"/>
        <v>485761.09468724905</v>
      </c>
      <c r="H65" s="3">
        <f t="shared" si="7"/>
        <v>0.73884010318071192</v>
      </c>
      <c r="M65" s="2">
        <f t="shared" si="12"/>
        <v>757.87419645738021</v>
      </c>
      <c r="N65" s="3">
        <f t="shared" si="1"/>
        <v>1.1527227182923842E-3</v>
      </c>
      <c r="O65" s="2">
        <f t="shared" si="13"/>
        <v>39185.629272239421</v>
      </c>
      <c r="P65" s="3">
        <f t="shared" si="10"/>
        <v>5.9601138690085528E-2</v>
      </c>
      <c r="Q65" s="2">
        <f t="shared" si="14"/>
        <v>131759.84184405432</v>
      </c>
      <c r="R65" s="3">
        <f t="shared" si="9"/>
        <v>0.20040603541091029</v>
      </c>
      <c r="S65" s="2">
        <f t="shared" si="15"/>
        <v>0</v>
      </c>
      <c r="T65" s="3">
        <f t="shared" si="2"/>
        <v>0</v>
      </c>
      <c r="U65" s="9">
        <f t="shared" si="3"/>
        <v>657464.44000000018</v>
      </c>
      <c r="V65" s="10">
        <f t="shared" si="4"/>
        <v>1</v>
      </c>
    </row>
    <row r="66" spans="1:22" x14ac:dyDescent="0.25">
      <c r="A66" s="1" t="s">
        <v>18</v>
      </c>
      <c r="B66" s="4">
        <v>41583</v>
      </c>
      <c r="C66" s="2">
        <v>0.25</v>
      </c>
      <c r="D66" s="2">
        <f t="shared" si="5"/>
        <v>5390.1900000000724</v>
      </c>
      <c r="E66" s="2">
        <f>E65</f>
        <v>652074.5</v>
      </c>
      <c r="F66" s="2">
        <f t="shared" si="0"/>
        <v>657464.69000000006</v>
      </c>
      <c r="G66" s="2">
        <f t="shared" si="11"/>
        <v>485761.27939727483</v>
      </c>
      <c r="H66" s="3">
        <f t="shared" si="7"/>
        <v>0.73884010318071192</v>
      </c>
      <c r="M66" s="2">
        <f t="shared" si="12"/>
        <v>757.87448463805981</v>
      </c>
      <c r="N66" s="3">
        <f t="shared" si="1"/>
        <v>1.1527227182923842E-3</v>
      </c>
      <c r="O66" s="2">
        <f t="shared" si="13"/>
        <v>39185.644172524095</v>
      </c>
      <c r="P66" s="3">
        <f t="shared" si="10"/>
        <v>5.9601138690085535E-2</v>
      </c>
      <c r="Q66" s="2">
        <f t="shared" si="14"/>
        <v>131759.89194556317</v>
      </c>
      <c r="R66" s="3">
        <f t="shared" si="9"/>
        <v>0.20040603541091029</v>
      </c>
      <c r="S66" s="2">
        <f t="shared" si="15"/>
        <v>0</v>
      </c>
      <c r="T66" s="3">
        <f t="shared" si="2"/>
        <v>0</v>
      </c>
      <c r="U66" s="9">
        <f t="shared" si="3"/>
        <v>657464.69000000006</v>
      </c>
      <c r="V66" s="10">
        <f t="shared" si="4"/>
        <v>1</v>
      </c>
    </row>
    <row r="67" spans="1:22" x14ac:dyDescent="0.25">
      <c r="A67" s="1" t="s">
        <v>21</v>
      </c>
      <c r="B67" s="4">
        <v>41589</v>
      </c>
      <c r="C67" s="2">
        <v>-2245.5</v>
      </c>
      <c r="D67" s="2">
        <f t="shared" si="5"/>
        <v>3144.6900000000724</v>
      </c>
      <c r="E67" s="2">
        <f>E66+2245.5</f>
        <v>654320</v>
      </c>
      <c r="F67" s="2">
        <f t="shared" si="0"/>
        <v>657464.69000000006</v>
      </c>
      <c r="G67" s="2">
        <f t="shared" si="11"/>
        <v>485761.27939727483</v>
      </c>
      <c r="H67" s="3">
        <f t="shared" si="7"/>
        <v>0.73884010318071192</v>
      </c>
      <c r="M67" s="2">
        <f t="shared" si="12"/>
        <v>757.87448463805981</v>
      </c>
      <c r="N67" s="3">
        <f t="shared" si="1"/>
        <v>1.1527227182923842E-3</v>
      </c>
      <c r="O67" s="2">
        <f t="shared" si="13"/>
        <v>39185.644172524095</v>
      </c>
      <c r="P67" s="3">
        <f t="shared" si="10"/>
        <v>5.9601138690085535E-2</v>
      </c>
      <c r="Q67" s="2">
        <f t="shared" si="14"/>
        <v>131759.89194556317</v>
      </c>
      <c r="R67" s="3">
        <f t="shared" si="9"/>
        <v>0.20040603541091029</v>
      </c>
      <c r="S67" s="2">
        <f t="shared" si="15"/>
        <v>0</v>
      </c>
      <c r="T67" s="3">
        <f t="shared" si="2"/>
        <v>0</v>
      </c>
      <c r="U67" s="9">
        <f t="shared" si="3"/>
        <v>657464.69000000006</v>
      </c>
      <c r="V67" s="10">
        <f t="shared" si="4"/>
        <v>1</v>
      </c>
    </row>
    <row r="68" spans="1:22" x14ac:dyDescent="0.25">
      <c r="A68" s="1" t="s">
        <v>24</v>
      </c>
      <c r="B68" s="4">
        <v>41611</v>
      </c>
      <c r="C68" s="2">
        <v>2245.5</v>
      </c>
      <c r="D68" s="2">
        <f t="shared" si="5"/>
        <v>5390.1900000000724</v>
      </c>
      <c r="E68" s="2">
        <f>E67</f>
        <v>654320</v>
      </c>
      <c r="F68" s="2">
        <f t="shared" si="0"/>
        <v>659710.19000000006</v>
      </c>
      <c r="G68" s="2">
        <f t="shared" si="11"/>
        <v>487420.3448489671</v>
      </c>
      <c r="H68" s="3">
        <f t="shared" si="7"/>
        <v>0.73884010318071192</v>
      </c>
      <c r="M68" s="2">
        <f t="shared" si="12"/>
        <v>760.4629235019853</v>
      </c>
      <c r="N68" s="3">
        <f t="shared" si="1"/>
        <v>1.1527227182923842E-3</v>
      </c>
      <c r="O68" s="2">
        <f t="shared" si="13"/>
        <v>39319.478529452681</v>
      </c>
      <c r="P68" s="3">
        <f t="shared" si="10"/>
        <v>5.9601138690085535E-2</v>
      </c>
      <c r="Q68" s="2">
        <f t="shared" si="14"/>
        <v>132209.90369807836</v>
      </c>
      <c r="R68" s="3">
        <f t="shared" si="9"/>
        <v>0.20040603541091026</v>
      </c>
      <c r="S68" s="2">
        <f t="shared" si="15"/>
        <v>0</v>
      </c>
      <c r="T68" s="3">
        <f t="shared" si="2"/>
        <v>0</v>
      </c>
      <c r="U68" s="9">
        <f t="shared" si="3"/>
        <v>659710.19000000006</v>
      </c>
      <c r="V68" s="10">
        <f t="shared" si="4"/>
        <v>1</v>
      </c>
    </row>
    <row r="69" spans="1:22" x14ac:dyDescent="0.25">
      <c r="A69" s="1" t="s">
        <v>18</v>
      </c>
      <c r="B69" s="4">
        <v>41613</v>
      </c>
      <c r="C69" s="2">
        <v>0.15</v>
      </c>
      <c r="D69" s="2">
        <f t="shared" si="5"/>
        <v>5390.340000000072</v>
      </c>
      <c r="E69" s="2">
        <f>E68</f>
        <v>654320</v>
      </c>
      <c r="F69" s="2">
        <f t="shared" ref="F69:F132" si="16">D69+E69</f>
        <v>659710.34000000008</v>
      </c>
      <c r="G69" s="2">
        <f t="shared" si="11"/>
        <v>487420.45567498263</v>
      </c>
      <c r="H69" s="3">
        <f t="shared" si="7"/>
        <v>0.73884010318071192</v>
      </c>
      <c r="M69" s="2">
        <f t="shared" si="12"/>
        <v>760.46309641039318</v>
      </c>
      <c r="N69" s="3">
        <f t="shared" ref="N69:N132" si="17">M69/F69</f>
        <v>1.1527227182923842E-3</v>
      </c>
      <c r="O69" s="2">
        <f t="shared" si="13"/>
        <v>39319.487469623491</v>
      </c>
      <c r="P69" s="3">
        <f t="shared" si="10"/>
        <v>5.9601138690085542E-2</v>
      </c>
      <c r="Q69" s="2">
        <f t="shared" si="14"/>
        <v>132209.93375898365</v>
      </c>
      <c r="R69" s="3">
        <f t="shared" si="9"/>
        <v>0.20040603541091023</v>
      </c>
      <c r="S69" s="2">
        <f t="shared" si="15"/>
        <v>0</v>
      </c>
      <c r="T69" s="3">
        <f t="shared" ref="T69:T124" si="18">S69/F69</f>
        <v>0</v>
      </c>
      <c r="U69" s="9">
        <f t="shared" ref="U69:U132" si="19">G69+M69+O69+Q69+S69</f>
        <v>659710.34000000008</v>
      </c>
      <c r="V69" s="10">
        <f t="shared" ref="V69:V132" si="20">H69+N69+P69+R69+T69</f>
        <v>1</v>
      </c>
    </row>
    <row r="70" spans="1:22" x14ac:dyDescent="0.25">
      <c r="A70" s="1" t="s">
        <v>23</v>
      </c>
      <c r="B70" s="4">
        <v>41618</v>
      </c>
      <c r="C70" s="2">
        <v>-29</v>
      </c>
      <c r="D70" s="2">
        <f t="shared" ref="D70:D133" si="21">D69+C70</f>
        <v>5361.340000000072</v>
      </c>
      <c r="E70" s="2">
        <f>E69</f>
        <v>654320</v>
      </c>
      <c r="F70" s="2">
        <f t="shared" si="16"/>
        <v>659681.34000000008</v>
      </c>
      <c r="G70" s="2">
        <f t="shared" si="11"/>
        <v>487399.02931199037</v>
      </c>
      <c r="H70" s="3">
        <f t="shared" si="7"/>
        <v>0.73884010318071192</v>
      </c>
      <c r="M70" s="2">
        <f t="shared" si="12"/>
        <v>760.42966745156264</v>
      </c>
      <c r="N70" s="3">
        <f t="shared" si="17"/>
        <v>1.1527227182923842E-3</v>
      </c>
      <c r="O70" s="2">
        <f t="shared" si="13"/>
        <v>39317.759036601477</v>
      </c>
      <c r="P70" s="3">
        <f t="shared" si="10"/>
        <v>5.9601138690085535E-2</v>
      </c>
      <c r="Q70" s="2">
        <f t="shared" si="14"/>
        <v>132204.12198395672</v>
      </c>
      <c r="R70" s="3">
        <f t="shared" si="9"/>
        <v>0.2004060354109102</v>
      </c>
      <c r="S70" s="2">
        <f t="shared" si="15"/>
        <v>0</v>
      </c>
      <c r="T70" s="3">
        <f t="shared" si="18"/>
        <v>0</v>
      </c>
      <c r="U70" s="9">
        <f t="shared" si="19"/>
        <v>659681.34000000008</v>
      </c>
      <c r="V70" s="10">
        <f t="shared" si="20"/>
        <v>1</v>
      </c>
    </row>
    <row r="71" spans="1:22" x14ac:dyDescent="0.25">
      <c r="A71" s="1" t="s">
        <v>21</v>
      </c>
      <c r="B71" s="4">
        <v>41618</v>
      </c>
      <c r="C71" s="2">
        <v>-2245.5</v>
      </c>
      <c r="D71" s="2">
        <f t="shared" si="21"/>
        <v>3115.840000000072</v>
      </c>
      <c r="E71" s="2">
        <f>E70+2245.5</f>
        <v>656565.5</v>
      </c>
      <c r="F71" s="2">
        <f t="shared" si="16"/>
        <v>659681.34000000008</v>
      </c>
      <c r="G71" s="2">
        <f t="shared" si="11"/>
        <v>487399.02931199037</v>
      </c>
      <c r="H71" s="3">
        <f t="shared" ref="H71:H134" si="22">G71/F71</f>
        <v>0.73884010318071192</v>
      </c>
      <c r="M71" s="2">
        <f t="shared" si="12"/>
        <v>760.42966745156264</v>
      </c>
      <c r="N71" s="3">
        <f t="shared" si="17"/>
        <v>1.1527227182923842E-3</v>
      </c>
      <c r="O71" s="2">
        <f t="shared" si="13"/>
        <v>39317.759036601477</v>
      </c>
      <c r="P71" s="3">
        <f t="shared" si="10"/>
        <v>5.9601138690085535E-2</v>
      </c>
      <c r="Q71" s="2">
        <f t="shared" si="14"/>
        <v>132204.12198395672</v>
      </c>
      <c r="R71" s="3">
        <f t="shared" si="9"/>
        <v>0.2004060354109102</v>
      </c>
      <c r="S71" s="2">
        <f t="shared" si="15"/>
        <v>0</v>
      </c>
      <c r="T71" s="3">
        <f t="shared" si="18"/>
        <v>0</v>
      </c>
      <c r="U71" s="9">
        <f t="shared" si="19"/>
        <v>659681.34000000008</v>
      </c>
      <c r="V71" s="10">
        <f t="shared" si="20"/>
        <v>1</v>
      </c>
    </row>
    <row r="72" spans="1:22" x14ac:dyDescent="0.25">
      <c r="A72" s="1" t="s">
        <v>24</v>
      </c>
      <c r="B72" s="4">
        <v>41642</v>
      </c>
      <c r="C72" s="2">
        <v>2245.5</v>
      </c>
      <c r="D72" s="2">
        <f t="shared" si="21"/>
        <v>5361.340000000072</v>
      </c>
      <c r="E72" s="2">
        <f>E71</f>
        <v>656565.5</v>
      </c>
      <c r="F72" s="2">
        <f t="shared" si="16"/>
        <v>661926.84000000008</v>
      </c>
      <c r="G72" s="2">
        <f t="shared" si="11"/>
        <v>489058.09476368263</v>
      </c>
      <c r="H72" s="3">
        <f t="shared" si="22"/>
        <v>0.73884010318071192</v>
      </c>
      <c r="M72" s="2">
        <f t="shared" si="12"/>
        <v>763.01810631548824</v>
      </c>
      <c r="N72" s="3">
        <f t="shared" si="17"/>
        <v>1.1527227182923842E-3</v>
      </c>
      <c r="O72" s="2">
        <f t="shared" si="13"/>
        <v>39451.593393530064</v>
      </c>
      <c r="P72" s="3">
        <f t="shared" si="10"/>
        <v>5.9601138690085535E-2</v>
      </c>
      <c r="Q72" s="2">
        <f t="shared" si="14"/>
        <v>132654.13373647191</v>
      </c>
      <c r="R72" s="3">
        <f t="shared" si="9"/>
        <v>0.2004060354109102</v>
      </c>
      <c r="S72" s="2">
        <f t="shared" si="15"/>
        <v>0</v>
      </c>
      <c r="T72" s="3">
        <f t="shared" si="18"/>
        <v>0</v>
      </c>
      <c r="U72" s="9">
        <f t="shared" si="19"/>
        <v>661926.84000000008</v>
      </c>
      <c r="V72" s="10">
        <f t="shared" si="20"/>
        <v>1</v>
      </c>
    </row>
    <row r="73" spans="1:22" x14ac:dyDescent="0.25">
      <c r="A73" s="1" t="s">
        <v>18</v>
      </c>
      <c r="B73" s="4">
        <v>41645</v>
      </c>
      <c r="C73" s="2">
        <v>0.15</v>
      </c>
      <c r="D73" s="2">
        <f t="shared" si="21"/>
        <v>5361.4900000000716</v>
      </c>
      <c r="E73" s="2">
        <f>E72</f>
        <v>656565.5</v>
      </c>
      <c r="F73" s="2">
        <f t="shared" si="16"/>
        <v>661926.99000000011</v>
      </c>
      <c r="G73" s="2">
        <f t="shared" si="11"/>
        <v>489058.20558969816</v>
      </c>
      <c r="H73" s="3">
        <f t="shared" si="22"/>
        <v>0.73884010318071192</v>
      </c>
      <c r="M73" s="2">
        <f t="shared" si="12"/>
        <v>763.018279223896</v>
      </c>
      <c r="N73" s="3">
        <f t="shared" si="17"/>
        <v>1.1527227182923842E-3</v>
      </c>
      <c r="O73" s="2">
        <f t="shared" si="13"/>
        <v>39451.602333700866</v>
      </c>
      <c r="P73" s="3">
        <f t="shared" si="10"/>
        <v>5.9601138690085535E-2</v>
      </c>
      <c r="Q73" s="2">
        <f t="shared" si="14"/>
        <v>132654.16379737723</v>
      </c>
      <c r="R73" s="3">
        <f t="shared" si="9"/>
        <v>0.2004060354109102</v>
      </c>
      <c r="S73" s="2">
        <f t="shared" si="15"/>
        <v>0</v>
      </c>
      <c r="T73" s="3">
        <f t="shared" si="18"/>
        <v>0</v>
      </c>
      <c r="U73" s="9">
        <f t="shared" si="19"/>
        <v>661926.99000000011</v>
      </c>
      <c r="V73" s="10">
        <f t="shared" si="20"/>
        <v>1</v>
      </c>
    </row>
    <row r="74" spans="1:22" x14ac:dyDescent="0.25">
      <c r="A74" s="1" t="s">
        <v>21</v>
      </c>
      <c r="B74" s="4">
        <v>41649</v>
      </c>
      <c r="C74" s="2">
        <v>-2245.5</v>
      </c>
      <c r="D74" s="2">
        <f t="shared" si="21"/>
        <v>3115.9900000000716</v>
      </c>
      <c r="E74" s="2">
        <f>E73+2245.5</f>
        <v>658811</v>
      </c>
      <c r="F74" s="2">
        <f t="shared" si="16"/>
        <v>661926.99000000011</v>
      </c>
      <c r="G74" s="2">
        <f t="shared" si="11"/>
        <v>489058.20558969816</v>
      </c>
      <c r="H74" s="3">
        <f t="shared" si="22"/>
        <v>0.73884010318071192</v>
      </c>
      <c r="M74" s="2">
        <f t="shared" si="12"/>
        <v>763.018279223896</v>
      </c>
      <c r="N74" s="3">
        <f t="shared" si="17"/>
        <v>1.1527227182923842E-3</v>
      </c>
      <c r="O74" s="2">
        <f t="shared" si="13"/>
        <v>39451.602333700866</v>
      </c>
      <c r="P74" s="3">
        <f t="shared" si="10"/>
        <v>5.9601138690085535E-2</v>
      </c>
      <c r="Q74" s="2">
        <f t="shared" si="14"/>
        <v>132654.16379737723</v>
      </c>
      <c r="R74" s="3">
        <f t="shared" si="9"/>
        <v>0.2004060354109102</v>
      </c>
      <c r="S74" s="2">
        <f t="shared" si="15"/>
        <v>0</v>
      </c>
      <c r="T74" s="3">
        <f t="shared" si="18"/>
        <v>0</v>
      </c>
      <c r="U74" s="9">
        <f t="shared" si="19"/>
        <v>661926.99000000011</v>
      </c>
      <c r="V74" s="10">
        <f t="shared" si="20"/>
        <v>1</v>
      </c>
    </row>
    <row r="75" spans="1:22" x14ac:dyDescent="0.25">
      <c r="A75" s="1" t="s">
        <v>24</v>
      </c>
      <c r="B75" s="4">
        <v>41673</v>
      </c>
      <c r="C75" s="2">
        <v>2245.5</v>
      </c>
      <c r="D75" s="2">
        <f t="shared" si="21"/>
        <v>5361.4900000000716</v>
      </c>
      <c r="E75" s="2">
        <f>E74</f>
        <v>658811</v>
      </c>
      <c r="F75" s="2">
        <f t="shared" si="16"/>
        <v>664172.49000000011</v>
      </c>
      <c r="G75" s="2">
        <f t="shared" si="11"/>
        <v>490717.27104139043</v>
      </c>
      <c r="H75" s="3">
        <f t="shared" si="22"/>
        <v>0.73884010318071192</v>
      </c>
      <c r="M75" s="2">
        <f t="shared" si="12"/>
        <v>765.60671808782149</v>
      </c>
      <c r="N75" s="3">
        <f t="shared" si="17"/>
        <v>1.1527227182923842E-3</v>
      </c>
      <c r="O75" s="2">
        <f t="shared" si="13"/>
        <v>39585.436690629453</v>
      </c>
      <c r="P75" s="3">
        <f t="shared" si="10"/>
        <v>5.9601138690085535E-2</v>
      </c>
      <c r="Q75" s="2">
        <f t="shared" si="14"/>
        <v>133104.17554989242</v>
      </c>
      <c r="R75" s="3">
        <f t="shared" si="9"/>
        <v>0.2004060354109102</v>
      </c>
      <c r="S75" s="2">
        <f t="shared" si="15"/>
        <v>0</v>
      </c>
      <c r="T75" s="3">
        <f t="shared" si="18"/>
        <v>0</v>
      </c>
      <c r="U75" s="9">
        <f t="shared" si="19"/>
        <v>664172.49</v>
      </c>
      <c r="V75" s="10">
        <f t="shared" si="20"/>
        <v>1</v>
      </c>
    </row>
    <row r="76" spans="1:22" x14ac:dyDescent="0.25">
      <c r="A76" s="1" t="s">
        <v>18</v>
      </c>
      <c r="B76" s="4">
        <v>41675</v>
      </c>
      <c r="C76" s="2">
        <v>0.15</v>
      </c>
      <c r="D76" s="2">
        <f t="shared" si="21"/>
        <v>5361.6400000000713</v>
      </c>
      <c r="E76" s="2">
        <f>E75</f>
        <v>658811</v>
      </c>
      <c r="F76" s="2">
        <f t="shared" si="16"/>
        <v>664172.64</v>
      </c>
      <c r="G76" s="2">
        <f t="shared" si="11"/>
        <v>490717.38186740584</v>
      </c>
      <c r="H76" s="3">
        <f t="shared" si="22"/>
        <v>0.73884010318071192</v>
      </c>
      <c r="M76" s="2">
        <f t="shared" si="12"/>
        <v>765.60689099622914</v>
      </c>
      <c r="N76" s="3">
        <f t="shared" si="17"/>
        <v>1.1527227182923842E-3</v>
      </c>
      <c r="O76" s="2">
        <f t="shared" si="13"/>
        <v>39585.445630800255</v>
      </c>
      <c r="P76" s="3">
        <f t="shared" si="10"/>
        <v>5.9601138690085542E-2</v>
      </c>
      <c r="Q76" s="2">
        <f t="shared" si="14"/>
        <v>133104.20561079771</v>
      </c>
      <c r="R76" s="3">
        <f t="shared" si="9"/>
        <v>0.2004060354109102</v>
      </c>
      <c r="S76" s="2">
        <f t="shared" si="15"/>
        <v>0</v>
      </c>
      <c r="T76" s="3">
        <f t="shared" si="18"/>
        <v>0</v>
      </c>
      <c r="U76" s="9">
        <f t="shared" si="19"/>
        <v>664172.64</v>
      </c>
      <c r="V76" s="10">
        <f t="shared" si="20"/>
        <v>1</v>
      </c>
    </row>
    <row r="77" spans="1:22" x14ac:dyDescent="0.25">
      <c r="A77" s="1" t="s">
        <v>21</v>
      </c>
      <c r="B77" s="4">
        <v>41680</v>
      </c>
      <c r="C77" s="2">
        <v>-2245.5</v>
      </c>
      <c r="D77" s="2">
        <f t="shared" si="21"/>
        <v>3116.1400000000713</v>
      </c>
      <c r="E77" s="2">
        <f>E76+2245.5</f>
        <v>661056.5</v>
      </c>
      <c r="F77" s="2">
        <f t="shared" si="16"/>
        <v>664172.64</v>
      </c>
      <c r="G77" s="2">
        <f t="shared" si="11"/>
        <v>490717.38186740584</v>
      </c>
      <c r="H77" s="3">
        <f t="shared" si="22"/>
        <v>0.73884010318071192</v>
      </c>
      <c r="M77" s="2">
        <f t="shared" si="12"/>
        <v>765.60689099622914</v>
      </c>
      <c r="N77" s="3">
        <f t="shared" si="17"/>
        <v>1.1527227182923842E-3</v>
      </c>
      <c r="O77" s="2">
        <f t="shared" si="13"/>
        <v>39585.445630800255</v>
      </c>
      <c r="P77" s="3">
        <f t="shared" si="10"/>
        <v>5.9601138690085542E-2</v>
      </c>
      <c r="Q77" s="2">
        <f t="shared" si="14"/>
        <v>133104.20561079771</v>
      </c>
      <c r="R77" s="3">
        <f t="shared" ref="R77:R124" si="23">Q77/F77</f>
        <v>0.2004060354109102</v>
      </c>
      <c r="S77" s="2">
        <f t="shared" si="15"/>
        <v>0</v>
      </c>
      <c r="T77" s="3">
        <f t="shared" si="18"/>
        <v>0</v>
      </c>
      <c r="U77" s="9">
        <f t="shared" si="19"/>
        <v>664172.64</v>
      </c>
      <c r="V77" s="10">
        <f t="shared" si="20"/>
        <v>1</v>
      </c>
    </row>
    <row r="78" spans="1:22" x14ac:dyDescent="0.25">
      <c r="A78" s="1" t="s">
        <v>24</v>
      </c>
      <c r="B78" s="4">
        <v>41701</v>
      </c>
      <c r="C78" s="2">
        <v>2245.5</v>
      </c>
      <c r="D78" s="2">
        <f t="shared" si="21"/>
        <v>5361.6400000000713</v>
      </c>
      <c r="E78" s="2">
        <f>E77</f>
        <v>661056.5</v>
      </c>
      <c r="F78" s="2">
        <f t="shared" si="16"/>
        <v>666418.14</v>
      </c>
      <c r="G78" s="2">
        <f t="shared" si="11"/>
        <v>492376.44731909811</v>
      </c>
      <c r="H78" s="3">
        <f t="shared" si="22"/>
        <v>0.73884010318071192</v>
      </c>
      <c r="M78" s="2">
        <f t="shared" si="12"/>
        <v>768.19532986015474</v>
      </c>
      <c r="N78" s="3">
        <f t="shared" si="17"/>
        <v>1.1527227182923842E-3</v>
      </c>
      <c r="O78" s="2">
        <f t="shared" si="13"/>
        <v>39719.279987728842</v>
      </c>
      <c r="P78" s="3">
        <f t="shared" ref="P78:P124" si="24">O78/F78</f>
        <v>5.9601138690085535E-2</v>
      </c>
      <c r="Q78" s="2">
        <f t="shared" si="14"/>
        <v>133554.21736331293</v>
      </c>
      <c r="R78" s="3">
        <f t="shared" si="23"/>
        <v>0.20040603541091023</v>
      </c>
      <c r="S78" s="2">
        <f t="shared" si="15"/>
        <v>0</v>
      </c>
      <c r="T78" s="3">
        <f t="shared" si="18"/>
        <v>0</v>
      </c>
      <c r="U78" s="9">
        <f t="shared" si="19"/>
        <v>666418.14</v>
      </c>
      <c r="V78" s="10">
        <f t="shared" si="20"/>
        <v>1</v>
      </c>
    </row>
    <row r="79" spans="1:22" x14ac:dyDescent="0.25">
      <c r="A79" s="1" t="s">
        <v>18</v>
      </c>
      <c r="B79" s="4">
        <v>41703</v>
      </c>
      <c r="C79" s="2">
        <v>0.14000000000000001</v>
      </c>
      <c r="D79" s="2">
        <f t="shared" si="21"/>
        <v>5361.7800000000716</v>
      </c>
      <c r="E79" s="2">
        <f>E78</f>
        <v>661056.5</v>
      </c>
      <c r="F79" s="2">
        <f t="shared" si="16"/>
        <v>666418.28</v>
      </c>
      <c r="G79" s="2">
        <f t="shared" si="11"/>
        <v>492376.55075671256</v>
      </c>
      <c r="H79" s="3">
        <f t="shared" si="22"/>
        <v>0.73884010318071192</v>
      </c>
      <c r="M79" s="2">
        <f t="shared" si="12"/>
        <v>768.19549124133528</v>
      </c>
      <c r="N79" s="3">
        <f t="shared" si="17"/>
        <v>1.1527227182923842E-3</v>
      </c>
      <c r="O79" s="2">
        <f t="shared" si="13"/>
        <v>39719.28833188826</v>
      </c>
      <c r="P79" s="3">
        <f t="shared" si="24"/>
        <v>5.9601138690085542E-2</v>
      </c>
      <c r="Q79" s="2">
        <f t="shared" si="14"/>
        <v>133554.24542015791</v>
      </c>
      <c r="R79" s="3">
        <f t="shared" si="23"/>
        <v>0.20040603541091026</v>
      </c>
      <c r="S79" s="2">
        <f t="shared" si="15"/>
        <v>0</v>
      </c>
      <c r="T79" s="3">
        <f t="shared" si="18"/>
        <v>0</v>
      </c>
      <c r="U79" s="9">
        <f t="shared" si="19"/>
        <v>666418.28</v>
      </c>
      <c r="V79" s="10">
        <f t="shared" si="20"/>
        <v>1</v>
      </c>
    </row>
    <row r="80" spans="1:22" x14ac:dyDescent="0.25">
      <c r="A80" s="1" t="s">
        <v>21</v>
      </c>
      <c r="B80" s="4">
        <v>41708</v>
      </c>
      <c r="C80" s="2">
        <v>-2245.5</v>
      </c>
      <c r="D80" s="2">
        <f t="shared" si="21"/>
        <v>3116.2800000000716</v>
      </c>
      <c r="E80" s="2">
        <f>E79+2245.5</f>
        <v>663302</v>
      </c>
      <c r="F80" s="2">
        <f t="shared" si="16"/>
        <v>666418.28</v>
      </c>
      <c r="G80" s="2">
        <f t="shared" si="11"/>
        <v>492376.55075671256</v>
      </c>
      <c r="H80" s="3">
        <f t="shared" si="22"/>
        <v>0.73884010318071192</v>
      </c>
      <c r="M80" s="2">
        <f t="shared" si="12"/>
        <v>768.19549124133528</v>
      </c>
      <c r="N80" s="3">
        <f t="shared" si="17"/>
        <v>1.1527227182923842E-3</v>
      </c>
      <c r="O80" s="2">
        <f t="shared" si="13"/>
        <v>39719.28833188826</v>
      </c>
      <c r="P80" s="3">
        <f t="shared" si="24"/>
        <v>5.9601138690085542E-2</v>
      </c>
      <c r="Q80" s="2">
        <f t="shared" si="14"/>
        <v>133554.24542015791</v>
      </c>
      <c r="R80" s="3">
        <f t="shared" si="23"/>
        <v>0.20040603541091026</v>
      </c>
      <c r="S80" s="2">
        <f t="shared" si="15"/>
        <v>0</v>
      </c>
      <c r="T80" s="3">
        <f t="shared" si="18"/>
        <v>0</v>
      </c>
      <c r="U80" s="9">
        <f t="shared" si="19"/>
        <v>666418.28</v>
      </c>
      <c r="V80" s="10">
        <f t="shared" si="20"/>
        <v>1</v>
      </c>
    </row>
    <row r="81" spans="1:22" s="11" customFormat="1" ht="30" x14ac:dyDescent="0.25">
      <c r="A81" s="1" t="s">
        <v>38</v>
      </c>
      <c r="B81" s="4">
        <v>41717</v>
      </c>
      <c r="C81" s="2">
        <v>20000</v>
      </c>
      <c r="D81" s="2">
        <f t="shared" si="21"/>
        <v>23116.280000000072</v>
      </c>
      <c r="E81" s="2">
        <f>E80</f>
        <v>663302</v>
      </c>
      <c r="F81" s="2">
        <f t="shared" si="16"/>
        <v>686418.28</v>
      </c>
      <c r="G81" s="2">
        <f>G80</f>
        <v>492376.55075671256</v>
      </c>
      <c r="H81" s="3">
        <f t="shared" si="22"/>
        <v>0.71731270145764847</v>
      </c>
      <c r="I81" s="2"/>
      <c r="J81" s="3"/>
      <c r="K81" s="2"/>
      <c r="L81" s="3"/>
      <c r="M81" s="2">
        <f>M80+4400</f>
        <v>5168.1954912413348</v>
      </c>
      <c r="N81" s="3">
        <f t="shared" si="17"/>
        <v>7.5292218197355329E-3</v>
      </c>
      <c r="O81" s="2">
        <f>O80</f>
        <v>39719.28833188826</v>
      </c>
      <c r="P81" s="3">
        <f t="shared" si="24"/>
        <v>5.7864555023051337E-2</v>
      </c>
      <c r="Q81" s="2">
        <f>Q80+15600</f>
        <v>149154.24542015791</v>
      </c>
      <c r="R81" s="3">
        <f t="shared" si="23"/>
        <v>0.21729352169956473</v>
      </c>
      <c r="S81" s="2">
        <v>0</v>
      </c>
      <c r="T81" s="3">
        <f t="shared" si="18"/>
        <v>0</v>
      </c>
      <c r="U81" s="9">
        <f t="shared" si="19"/>
        <v>686418.28</v>
      </c>
      <c r="V81" s="10">
        <f t="shared" si="20"/>
        <v>1</v>
      </c>
    </row>
    <row r="82" spans="1:22" x14ac:dyDescent="0.25">
      <c r="A82" s="1" t="s">
        <v>23</v>
      </c>
      <c r="B82" s="4">
        <v>41726</v>
      </c>
      <c r="C82" s="2">
        <v>-20000</v>
      </c>
      <c r="D82" s="2">
        <f t="shared" si="21"/>
        <v>3116.2800000000716</v>
      </c>
      <c r="E82" s="2">
        <f>E81+20000</f>
        <v>683302</v>
      </c>
      <c r="F82" s="2">
        <f t="shared" si="16"/>
        <v>686418.28</v>
      </c>
      <c r="G82" s="2">
        <f t="shared" ref="G82:G123" si="25">F82*H81</f>
        <v>492376.55075671256</v>
      </c>
      <c r="H82" s="3">
        <f t="shared" si="22"/>
        <v>0.71731270145764847</v>
      </c>
      <c r="M82" s="2">
        <f t="shared" ref="M82:M106" si="26">F82*N81</f>
        <v>5168.1954912413348</v>
      </c>
      <c r="N82" s="3">
        <f t="shared" si="17"/>
        <v>7.5292218197355329E-3</v>
      </c>
      <c r="O82" s="2">
        <f t="shared" ref="O82:O106" si="27">F82*P81</f>
        <v>39719.28833188826</v>
      </c>
      <c r="P82" s="3">
        <f t="shared" si="24"/>
        <v>5.7864555023051337E-2</v>
      </c>
      <c r="Q82" s="2">
        <f t="shared" ref="Q82:Q106" si="28">F82*R81</f>
        <v>149154.24542015791</v>
      </c>
      <c r="R82" s="3">
        <f t="shared" si="23"/>
        <v>0.21729352169956473</v>
      </c>
      <c r="S82" s="2">
        <f t="shared" ref="S82:S106" si="29">F82*T81</f>
        <v>0</v>
      </c>
      <c r="T82" s="3">
        <f t="shared" si="18"/>
        <v>0</v>
      </c>
      <c r="U82" s="9">
        <f t="shared" si="19"/>
        <v>686418.28</v>
      </c>
      <c r="V82" s="10">
        <f t="shared" si="20"/>
        <v>1</v>
      </c>
    </row>
    <row r="83" spans="1:22" x14ac:dyDescent="0.25">
      <c r="A83" s="1" t="s">
        <v>24</v>
      </c>
      <c r="B83" s="4">
        <v>41732</v>
      </c>
      <c r="C83" s="2">
        <v>2245.5</v>
      </c>
      <c r="D83" s="2">
        <f t="shared" si="21"/>
        <v>5361.7800000000716</v>
      </c>
      <c r="E83" s="2">
        <f>454882+225000</f>
        <v>679882</v>
      </c>
      <c r="F83" s="2">
        <f t="shared" si="16"/>
        <v>685243.78</v>
      </c>
      <c r="G83" s="2">
        <f t="shared" si="25"/>
        <v>491534.06698885059</v>
      </c>
      <c r="H83" s="3">
        <f t="shared" si="22"/>
        <v>0.71731270145764847</v>
      </c>
      <c r="M83" s="2">
        <f t="shared" si="26"/>
        <v>5159.3524202140552</v>
      </c>
      <c r="N83" s="3">
        <f t="shared" si="17"/>
        <v>7.5292218197355329E-3</v>
      </c>
      <c r="O83" s="2">
        <f t="shared" si="27"/>
        <v>39651.326412013688</v>
      </c>
      <c r="P83" s="3">
        <f t="shared" si="24"/>
        <v>5.7864555023051337E-2</v>
      </c>
      <c r="Q83" s="2">
        <f t="shared" si="28"/>
        <v>148899.03417892178</v>
      </c>
      <c r="R83" s="3">
        <f t="shared" si="23"/>
        <v>0.21729352169956476</v>
      </c>
      <c r="S83" s="2">
        <f t="shared" si="29"/>
        <v>0</v>
      </c>
      <c r="T83" s="3">
        <f t="shared" si="18"/>
        <v>0</v>
      </c>
      <c r="U83" s="9">
        <f t="shared" si="19"/>
        <v>685243.78</v>
      </c>
      <c r="V83" s="10">
        <f t="shared" si="20"/>
        <v>1.0000000000000002</v>
      </c>
    </row>
    <row r="84" spans="1:22" x14ac:dyDescent="0.25">
      <c r="A84" s="1" t="s">
        <v>18</v>
      </c>
      <c r="B84" s="4">
        <v>41736</v>
      </c>
      <c r="C84" s="2">
        <v>0.4</v>
      </c>
      <c r="D84" s="2">
        <f t="shared" si="21"/>
        <v>5362.1800000000712</v>
      </c>
      <c r="E84" s="2">
        <f>E83</f>
        <v>679882</v>
      </c>
      <c r="F84" s="2">
        <f t="shared" si="16"/>
        <v>685244.18</v>
      </c>
      <c r="G84" s="2">
        <f t="shared" si="25"/>
        <v>491534.35391393118</v>
      </c>
      <c r="H84" s="3">
        <f t="shared" si="22"/>
        <v>0.71731270145764847</v>
      </c>
      <c r="M84" s="2">
        <f t="shared" si="26"/>
        <v>5159.3554319027835</v>
      </c>
      <c r="N84" s="3">
        <f t="shared" si="17"/>
        <v>7.5292218197355329E-3</v>
      </c>
      <c r="O84" s="2">
        <f t="shared" si="27"/>
        <v>39651.349557835696</v>
      </c>
      <c r="P84" s="3">
        <f t="shared" si="24"/>
        <v>5.7864555023051337E-2</v>
      </c>
      <c r="Q84" s="2">
        <f t="shared" si="28"/>
        <v>148899.12109633046</v>
      </c>
      <c r="R84" s="3">
        <f t="shared" si="23"/>
        <v>0.21729352169956476</v>
      </c>
      <c r="S84" s="2">
        <f t="shared" si="29"/>
        <v>0</v>
      </c>
      <c r="T84" s="3">
        <f t="shared" si="18"/>
        <v>0</v>
      </c>
      <c r="U84" s="9">
        <f t="shared" si="19"/>
        <v>685244.18000000017</v>
      </c>
      <c r="V84" s="10">
        <f t="shared" si="20"/>
        <v>1.0000000000000002</v>
      </c>
    </row>
    <row r="85" spans="1:22" x14ac:dyDescent="0.25">
      <c r="A85" s="1" t="s">
        <v>21</v>
      </c>
      <c r="B85" s="4">
        <v>41739</v>
      </c>
      <c r="C85" s="2">
        <v>-2245.5</v>
      </c>
      <c r="D85" s="2">
        <f t="shared" si="21"/>
        <v>3116.6800000000712</v>
      </c>
      <c r="E85" s="2">
        <f>E84+2245.5</f>
        <v>682127.5</v>
      </c>
      <c r="F85" s="2">
        <f t="shared" si="16"/>
        <v>685244.18</v>
      </c>
      <c r="G85" s="2">
        <f t="shared" si="25"/>
        <v>491534.35391393118</v>
      </c>
      <c r="H85" s="3">
        <f t="shared" si="22"/>
        <v>0.71731270145764847</v>
      </c>
      <c r="M85" s="2">
        <f t="shared" si="26"/>
        <v>5159.3554319027835</v>
      </c>
      <c r="N85" s="3">
        <f t="shared" si="17"/>
        <v>7.5292218197355329E-3</v>
      </c>
      <c r="O85" s="2">
        <f t="shared" si="27"/>
        <v>39651.349557835696</v>
      </c>
      <c r="P85" s="3">
        <f t="shared" si="24"/>
        <v>5.7864555023051337E-2</v>
      </c>
      <c r="Q85" s="2">
        <f t="shared" si="28"/>
        <v>148899.12109633046</v>
      </c>
      <c r="R85" s="3">
        <f t="shared" si="23"/>
        <v>0.21729352169956476</v>
      </c>
      <c r="S85" s="2">
        <f t="shared" si="29"/>
        <v>0</v>
      </c>
      <c r="T85" s="3">
        <f t="shared" si="18"/>
        <v>0</v>
      </c>
      <c r="U85" s="9">
        <f t="shared" si="19"/>
        <v>685244.18000000017</v>
      </c>
      <c r="V85" s="10">
        <f t="shared" si="20"/>
        <v>1.0000000000000002</v>
      </c>
    </row>
    <row r="86" spans="1:22" x14ac:dyDescent="0.25">
      <c r="A86" s="1" t="s">
        <v>23</v>
      </c>
      <c r="B86" s="4">
        <v>41754</v>
      </c>
      <c r="C86" s="2">
        <v>-2475</v>
      </c>
      <c r="D86" s="2">
        <f t="shared" si="21"/>
        <v>641.68000000007123</v>
      </c>
      <c r="E86" s="2">
        <f>E85</f>
        <v>682127.5</v>
      </c>
      <c r="F86" s="2">
        <f t="shared" si="16"/>
        <v>682769.18</v>
      </c>
      <c r="G86" s="2">
        <f t="shared" si="25"/>
        <v>489759.00497782347</v>
      </c>
      <c r="H86" s="3">
        <f t="shared" si="22"/>
        <v>0.71731270145764847</v>
      </c>
      <c r="M86" s="2">
        <f t="shared" si="26"/>
        <v>5140.7206078989384</v>
      </c>
      <c r="N86" s="3">
        <f t="shared" si="17"/>
        <v>7.5292218197355338E-3</v>
      </c>
      <c r="O86" s="2">
        <f t="shared" si="27"/>
        <v>39508.134784153648</v>
      </c>
      <c r="P86" s="3">
        <f t="shared" si="24"/>
        <v>5.7864555023051344E-2</v>
      </c>
      <c r="Q86" s="2">
        <f t="shared" si="28"/>
        <v>148361.31963012405</v>
      </c>
      <c r="R86" s="3">
        <f t="shared" si="23"/>
        <v>0.21729352169956476</v>
      </c>
      <c r="S86" s="2">
        <f t="shared" si="29"/>
        <v>0</v>
      </c>
      <c r="T86" s="3">
        <f t="shared" si="18"/>
        <v>0</v>
      </c>
      <c r="U86" s="9">
        <f t="shared" si="19"/>
        <v>682769.18</v>
      </c>
      <c r="V86" s="10">
        <f t="shared" si="20"/>
        <v>1.0000000000000002</v>
      </c>
    </row>
    <row r="87" spans="1:22" x14ac:dyDescent="0.25">
      <c r="A87" s="1" t="s">
        <v>24</v>
      </c>
      <c r="B87" s="4">
        <v>41765</v>
      </c>
      <c r="C87" s="2">
        <v>2245.5</v>
      </c>
      <c r="D87" s="2">
        <f t="shared" si="21"/>
        <v>2887.1800000000712</v>
      </c>
      <c r="E87" s="2">
        <f>E86</f>
        <v>682127.5</v>
      </c>
      <c r="F87" s="2">
        <f t="shared" si="16"/>
        <v>685014.68</v>
      </c>
      <c r="G87" s="2">
        <f t="shared" si="25"/>
        <v>491369.73064894666</v>
      </c>
      <c r="H87" s="3">
        <f t="shared" si="22"/>
        <v>0.71731270145764847</v>
      </c>
      <c r="M87" s="2">
        <f t="shared" si="26"/>
        <v>5157.6274754951546</v>
      </c>
      <c r="N87" s="3">
        <f t="shared" si="17"/>
        <v>7.5292218197355338E-3</v>
      </c>
      <c r="O87" s="2">
        <f t="shared" si="27"/>
        <v>39638.069642457915</v>
      </c>
      <c r="P87" s="3">
        <f t="shared" si="24"/>
        <v>5.7864555023051351E-2</v>
      </c>
      <c r="Q87" s="2">
        <f t="shared" si="28"/>
        <v>148849.25223310041</v>
      </c>
      <c r="R87" s="3">
        <f t="shared" si="23"/>
        <v>0.21729352169956476</v>
      </c>
      <c r="S87" s="2">
        <f t="shared" si="29"/>
        <v>0</v>
      </c>
      <c r="T87" s="3">
        <f t="shared" si="18"/>
        <v>0</v>
      </c>
      <c r="U87" s="9">
        <f t="shared" si="19"/>
        <v>685014.68000000017</v>
      </c>
      <c r="V87" s="10">
        <f t="shared" si="20"/>
        <v>1.0000000000000002</v>
      </c>
    </row>
    <row r="88" spans="1:22" x14ac:dyDescent="0.25">
      <c r="A88" s="1" t="s">
        <v>18</v>
      </c>
      <c r="B88" s="4">
        <v>41765</v>
      </c>
      <c r="C88" s="2">
        <v>0.1</v>
      </c>
      <c r="D88" s="2">
        <f t="shared" si="21"/>
        <v>2887.2800000000711</v>
      </c>
      <c r="E88" s="2">
        <f>E87</f>
        <v>682127.5</v>
      </c>
      <c r="F88" s="2">
        <f t="shared" si="16"/>
        <v>685014.78</v>
      </c>
      <c r="G88" s="2">
        <f t="shared" si="25"/>
        <v>491369.80238021677</v>
      </c>
      <c r="H88" s="3">
        <f t="shared" si="22"/>
        <v>0.71731270145764847</v>
      </c>
      <c r="M88" s="2">
        <f t="shared" si="26"/>
        <v>5157.6282284173367</v>
      </c>
      <c r="N88" s="3">
        <f t="shared" si="17"/>
        <v>7.5292218197355338E-3</v>
      </c>
      <c r="O88" s="2">
        <f t="shared" si="27"/>
        <v>39638.07542891342</v>
      </c>
      <c r="P88" s="3">
        <f t="shared" si="24"/>
        <v>5.7864555023051358E-2</v>
      </c>
      <c r="Q88" s="2">
        <f t="shared" si="28"/>
        <v>148849.27396245257</v>
      </c>
      <c r="R88" s="3">
        <f t="shared" si="23"/>
        <v>0.21729352169956473</v>
      </c>
      <c r="S88" s="2">
        <f t="shared" si="29"/>
        <v>0</v>
      </c>
      <c r="T88" s="3">
        <f t="shared" si="18"/>
        <v>0</v>
      </c>
      <c r="U88" s="9">
        <f t="shared" si="19"/>
        <v>685014.78000000014</v>
      </c>
      <c r="V88" s="10">
        <f t="shared" si="20"/>
        <v>1</v>
      </c>
    </row>
    <row r="89" spans="1:22" x14ac:dyDescent="0.25">
      <c r="A89" s="1" t="s">
        <v>21</v>
      </c>
      <c r="B89" s="4">
        <v>41771</v>
      </c>
      <c r="C89" s="2">
        <v>-2245.5</v>
      </c>
      <c r="D89" s="2">
        <f t="shared" si="21"/>
        <v>641.78000000007114</v>
      </c>
      <c r="E89" s="2">
        <f>E88+2245.5</f>
        <v>684373</v>
      </c>
      <c r="F89" s="2">
        <f t="shared" si="16"/>
        <v>685014.78</v>
      </c>
      <c r="G89" s="2">
        <f t="shared" si="25"/>
        <v>491369.80238021677</v>
      </c>
      <c r="H89" s="3">
        <f t="shared" si="22"/>
        <v>0.71731270145764847</v>
      </c>
      <c r="M89" s="2">
        <f t="shared" si="26"/>
        <v>5157.6282284173367</v>
      </c>
      <c r="N89" s="3">
        <f t="shared" si="17"/>
        <v>7.5292218197355338E-3</v>
      </c>
      <c r="O89" s="2">
        <f t="shared" si="27"/>
        <v>39638.07542891342</v>
      </c>
      <c r="P89" s="3">
        <f t="shared" si="24"/>
        <v>5.7864555023051358E-2</v>
      </c>
      <c r="Q89" s="2">
        <f t="shared" si="28"/>
        <v>148849.27396245257</v>
      </c>
      <c r="R89" s="3">
        <f t="shared" si="23"/>
        <v>0.21729352169956473</v>
      </c>
      <c r="S89" s="2">
        <f t="shared" si="29"/>
        <v>0</v>
      </c>
      <c r="T89" s="3">
        <f t="shared" si="18"/>
        <v>0</v>
      </c>
      <c r="U89" s="9">
        <f t="shared" si="19"/>
        <v>685014.78000000014</v>
      </c>
      <c r="V89" s="10">
        <f t="shared" si="20"/>
        <v>1</v>
      </c>
    </row>
    <row r="90" spans="1:22" x14ac:dyDescent="0.25">
      <c r="A90" s="1" t="s">
        <v>24</v>
      </c>
      <c r="B90" s="4">
        <v>41793</v>
      </c>
      <c r="C90" s="2">
        <v>2245.5</v>
      </c>
      <c r="D90" s="2">
        <f t="shared" si="21"/>
        <v>2887.2800000000711</v>
      </c>
      <c r="E90" s="2">
        <f>E89</f>
        <v>684373</v>
      </c>
      <c r="F90" s="2">
        <f t="shared" si="16"/>
        <v>687260.28</v>
      </c>
      <c r="G90" s="2">
        <f t="shared" si="25"/>
        <v>492980.5280513399</v>
      </c>
      <c r="H90" s="3">
        <f t="shared" si="22"/>
        <v>0.71731270145764847</v>
      </c>
      <c r="M90" s="2">
        <f t="shared" si="26"/>
        <v>5174.5350960135529</v>
      </c>
      <c r="N90" s="3">
        <f t="shared" si="17"/>
        <v>7.5292218197355338E-3</v>
      </c>
      <c r="O90" s="2">
        <f t="shared" si="27"/>
        <v>39768.010287217687</v>
      </c>
      <c r="P90" s="3">
        <f t="shared" si="24"/>
        <v>5.7864555023051364E-2</v>
      </c>
      <c r="Q90" s="2">
        <f t="shared" si="28"/>
        <v>149337.20656542893</v>
      </c>
      <c r="R90" s="3">
        <f t="shared" si="23"/>
        <v>0.21729352169956473</v>
      </c>
      <c r="S90" s="2">
        <f t="shared" si="29"/>
        <v>0</v>
      </c>
      <c r="T90" s="3">
        <f t="shared" si="18"/>
        <v>0</v>
      </c>
      <c r="U90" s="9">
        <f t="shared" si="19"/>
        <v>687260.28</v>
      </c>
      <c r="V90" s="10">
        <f t="shared" si="20"/>
        <v>1</v>
      </c>
    </row>
    <row r="91" spans="1:22" x14ac:dyDescent="0.25">
      <c r="A91" s="1" t="s">
        <v>18</v>
      </c>
      <c r="B91" s="4">
        <v>41795</v>
      </c>
      <c r="C91" s="2">
        <v>0.05</v>
      </c>
      <c r="D91" s="2">
        <f t="shared" si="21"/>
        <v>2887.3300000000713</v>
      </c>
      <c r="E91" s="2">
        <f>E90</f>
        <v>684373</v>
      </c>
      <c r="F91" s="2">
        <f t="shared" si="16"/>
        <v>687260.33000000007</v>
      </c>
      <c r="G91" s="2">
        <f t="shared" si="25"/>
        <v>492980.56391697505</v>
      </c>
      <c r="H91" s="3">
        <f t="shared" si="22"/>
        <v>0.71731270145764847</v>
      </c>
      <c r="M91" s="2">
        <f t="shared" si="26"/>
        <v>5174.5354724746439</v>
      </c>
      <c r="N91" s="3">
        <f t="shared" si="17"/>
        <v>7.5292218197355338E-3</v>
      </c>
      <c r="O91" s="2">
        <f t="shared" si="27"/>
        <v>39768.013180445443</v>
      </c>
      <c r="P91" s="3">
        <f t="shared" si="24"/>
        <v>5.7864555023051364E-2</v>
      </c>
      <c r="Q91" s="2">
        <f t="shared" si="28"/>
        <v>149337.21743010503</v>
      </c>
      <c r="R91" s="3">
        <f t="shared" si="23"/>
        <v>0.21729352169956473</v>
      </c>
      <c r="S91" s="2">
        <f t="shared" si="29"/>
        <v>0</v>
      </c>
      <c r="T91" s="3">
        <f t="shared" si="18"/>
        <v>0</v>
      </c>
      <c r="U91" s="9">
        <f t="shared" si="19"/>
        <v>687260.33000000007</v>
      </c>
      <c r="V91" s="10">
        <f t="shared" si="20"/>
        <v>1</v>
      </c>
    </row>
    <row r="92" spans="1:22" x14ac:dyDescent="0.25">
      <c r="A92" s="1" t="s">
        <v>21</v>
      </c>
      <c r="B92" s="4">
        <v>41800</v>
      </c>
      <c r="C92" s="2">
        <v>-2245.5</v>
      </c>
      <c r="D92" s="2">
        <f t="shared" si="21"/>
        <v>641.83000000007132</v>
      </c>
      <c r="E92" s="2">
        <f>E91+2245.5</f>
        <v>686618.5</v>
      </c>
      <c r="F92" s="2">
        <f t="shared" si="16"/>
        <v>687260.33000000007</v>
      </c>
      <c r="G92" s="2">
        <f t="shared" si="25"/>
        <v>492980.56391697505</v>
      </c>
      <c r="H92" s="3">
        <f t="shared" si="22"/>
        <v>0.71731270145764847</v>
      </c>
      <c r="M92" s="2">
        <f t="shared" si="26"/>
        <v>5174.5354724746439</v>
      </c>
      <c r="N92" s="3">
        <f t="shared" si="17"/>
        <v>7.5292218197355338E-3</v>
      </c>
      <c r="O92" s="2">
        <f t="shared" si="27"/>
        <v>39768.013180445443</v>
      </c>
      <c r="P92" s="3">
        <f t="shared" si="24"/>
        <v>5.7864555023051364E-2</v>
      </c>
      <c r="Q92" s="2">
        <f t="shared" si="28"/>
        <v>149337.21743010503</v>
      </c>
      <c r="R92" s="3">
        <f t="shared" si="23"/>
        <v>0.21729352169956473</v>
      </c>
      <c r="S92" s="2">
        <f t="shared" si="29"/>
        <v>0</v>
      </c>
      <c r="T92" s="3">
        <f t="shared" si="18"/>
        <v>0</v>
      </c>
      <c r="U92" s="9">
        <f t="shared" si="19"/>
        <v>687260.33000000007</v>
      </c>
      <c r="V92" s="10">
        <f t="shared" si="20"/>
        <v>1</v>
      </c>
    </row>
    <row r="93" spans="1:22" x14ac:dyDescent="0.25">
      <c r="A93" s="1" t="s">
        <v>24</v>
      </c>
      <c r="B93" s="4">
        <v>41823</v>
      </c>
      <c r="C93" s="2">
        <v>2245.5</v>
      </c>
      <c r="D93" s="2">
        <f t="shared" si="21"/>
        <v>2887.3300000000713</v>
      </c>
      <c r="E93" s="2">
        <f>E92</f>
        <v>686618.5</v>
      </c>
      <c r="F93" s="2">
        <f t="shared" si="16"/>
        <v>689505.83000000007</v>
      </c>
      <c r="G93" s="2">
        <f t="shared" si="25"/>
        <v>494591.28958809818</v>
      </c>
      <c r="H93" s="3">
        <f t="shared" si="22"/>
        <v>0.71731270145764847</v>
      </c>
      <c r="M93" s="2">
        <f t="shared" si="26"/>
        <v>5191.4423400708602</v>
      </c>
      <c r="N93" s="3">
        <f t="shared" si="17"/>
        <v>7.5292218197355338E-3</v>
      </c>
      <c r="O93" s="2">
        <f t="shared" si="27"/>
        <v>39897.948038749702</v>
      </c>
      <c r="P93" s="3">
        <f t="shared" si="24"/>
        <v>5.7864555023051364E-2</v>
      </c>
      <c r="Q93" s="2">
        <f t="shared" si="28"/>
        <v>149825.15003308142</v>
      </c>
      <c r="R93" s="3">
        <f t="shared" si="23"/>
        <v>0.21729352169956476</v>
      </c>
      <c r="S93" s="2">
        <f t="shared" si="29"/>
        <v>0</v>
      </c>
      <c r="T93" s="3">
        <f t="shared" si="18"/>
        <v>0</v>
      </c>
      <c r="U93" s="9">
        <f t="shared" si="19"/>
        <v>689505.83000000019</v>
      </c>
      <c r="V93" s="10">
        <f t="shared" si="20"/>
        <v>1.0000000000000002</v>
      </c>
    </row>
    <row r="94" spans="1:22" x14ac:dyDescent="0.25">
      <c r="A94" s="1" t="s">
        <v>18</v>
      </c>
      <c r="B94" s="4">
        <v>41827</v>
      </c>
      <c r="C94" s="2">
        <v>0.05</v>
      </c>
      <c r="D94" s="2">
        <f t="shared" si="21"/>
        <v>2887.3800000000715</v>
      </c>
      <c r="E94" s="2">
        <f>E93</f>
        <v>686618.5</v>
      </c>
      <c r="F94" s="2">
        <f t="shared" si="16"/>
        <v>689505.88000000012</v>
      </c>
      <c r="G94" s="2">
        <f t="shared" si="25"/>
        <v>494591.32545373327</v>
      </c>
      <c r="H94" s="3">
        <f t="shared" si="22"/>
        <v>0.71731270145764847</v>
      </c>
      <c r="M94" s="2">
        <f t="shared" si="26"/>
        <v>5191.4427165319512</v>
      </c>
      <c r="N94" s="3">
        <f t="shared" si="17"/>
        <v>7.5292218197355329E-3</v>
      </c>
      <c r="O94" s="2">
        <f t="shared" si="27"/>
        <v>39897.950931977459</v>
      </c>
      <c r="P94" s="3">
        <f t="shared" si="24"/>
        <v>5.7864555023051364E-2</v>
      </c>
      <c r="Q94" s="2">
        <f t="shared" si="28"/>
        <v>149825.16089775751</v>
      </c>
      <c r="R94" s="3">
        <f t="shared" si="23"/>
        <v>0.21729352169956473</v>
      </c>
      <c r="S94" s="2">
        <f t="shared" si="29"/>
        <v>0</v>
      </c>
      <c r="T94" s="3">
        <f t="shared" si="18"/>
        <v>0</v>
      </c>
      <c r="U94" s="9">
        <f t="shared" si="19"/>
        <v>689505.88000000024</v>
      </c>
      <c r="V94" s="10">
        <f t="shared" si="20"/>
        <v>1</v>
      </c>
    </row>
    <row r="95" spans="1:22" x14ac:dyDescent="0.25">
      <c r="A95" s="1" t="s">
        <v>21</v>
      </c>
      <c r="B95" s="4">
        <v>41830</v>
      </c>
      <c r="C95" s="2">
        <v>-2245.5</v>
      </c>
      <c r="D95" s="2">
        <f t="shared" si="21"/>
        <v>641.8800000000715</v>
      </c>
      <c r="E95" s="2">
        <f>E94+2245.5</f>
        <v>688864</v>
      </c>
      <c r="F95" s="2">
        <f t="shared" si="16"/>
        <v>689505.88000000012</v>
      </c>
      <c r="G95" s="2">
        <f t="shared" si="25"/>
        <v>494591.32545373327</v>
      </c>
      <c r="H95" s="3">
        <f t="shared" si="22"/>
        <v>0.71731270145764847</v>
      </c>
      <c r="M95" s="2">
        <f t="shared" si="26"/>
        <v>5191.4427165319512</v>
      </c>
      <c r="N95" s="3">
        <f t="shared" si="17"/>
        <v>7.5292218197355329E-3</v>
      </c>
      <c r="O95" s="2">
        <f t="shared" si="27"/>
        <v>39897.950931977459</v>
      </c>
      <c r="P95" s="3">
        <f t="shared" si="24"/>
        <v>5.7864555023051364E-2</v>
      </c>
      <c r="Q95" s="2">
        <f t="shared" si="28"/>
        <v>149825.16089775751</v>
      </c>
      <c r="R95" s="3">
        <f t="shared" si="23"/>
        <v>0.21729352169956473</v>
      </c>
      <c r="S95" s="2">
        <f t="shared" si="29"/>
        <v>0</v>
      </c>
      <c r="T95" s="3">
        <f t="shared" si="18"/>
        <v>0</v>
      </c>
      <c r="U95" s="9">
        <f t="shared" si="19"/>
        <v>689505.88000000024</v>
      </c>
      <c r="V95" s="10">
        <f t="shared" si="20"/>
        <v>1</v>
      </c>
    </row>
    <row r="96" spans="1:22" x14ac:dyDescent="0.25">
      <c r="A96" s="1" t="s">
        <v>24</v>
      </c>
      <c r="B96" s="4">
        <v>41855</v>
      </c>
      <c r="C96" s="2">
        <v>2245.5</v>
      </c>
      <c r="D96" s="2">
        <f t="shared" si="21"/>
        <v>2887.3800000000715</v>
      </c>
      <c r="E96" s="2">
        <f>E95</f>
        <v>688864</v>
      </c>
      <c r="F96" s="2">
        <f t="shared" si="16"/>
        <v>691751.38000000012</v>
      </c>
      <c r="G96" s="2">
        <f t="shared" si="25"/>
        <v>496202.0511248564</v>
      </c>
      <c r="H96" s="3">
        <f t="shared" si="22"/>
        <v>0.71731270145764847</v>
      </c>
      <c r="M96" s="2">
        <f t="shared" si="26"/>
        <v>5208.3495841281674</v>
      </c>
      <c r="N96" s="3">
        <f t="shared" si="17"/>
        <v>7.5292218197355338E-3</v>
      </c>
      <c r="O96" s="2">
        <f t="shared" si="27"/>
        <v>40027.885790281718</v>
      </c>
      <c r="P96" s="3">
        <f t="shared" si="24"/>
        <v>5.7864555023051364E-2</v>
      </c>
      <c r="Q96" s="2">
        <f t="shared" si="28"/>
        <v>150313.09350073387</v>
      </c>
      <c r="R96" s="3">
        <f t="shared" si="23"/>
        <v>0.21729352169956473</v>
      </c>
      <c r="S96" s="2">
        <f t="shared" si="29"/>
        <v>0</v>
      </c>
      <c r="T96" s="3">
        <f t="shared" si="18"/>
        <v>0</v>
      </c>
      <c r="U96" s="9">
        <f t="shared" si="19"/>
        <v>691751.38000000012</v>
      </c>
      <c r="V96" s="10">
        <f t="shared" si="20"/>
        <v>1</v>
      </c>
    </row>
    <row r="97" spans="1:22" x14ac:dyDescent="0.25">
      <c r="A97" s="1" t="s">
        <v>18</v>
      </c>
      <c r="B97" s="4">
        <v>41856</v>
      </c>
      <c r="C97" s="2">
        <v>0.05</v>
      </c>
      <c r="D97" s="2">
        <f t="shared" si="21"/>
        <v>2887.4300000000717</v>
      </c>
      <c r="E97" s="2">
        <f>E96</f>
        <v>688864</v>
      </c>
      <c r="F97" s="2">
        <f t="shared" si="16"/>
        <v>691751.43</v>
      </c>
      <c r="G97" s="2">
        <f t="shared" si="25"/>
        <v>496202.08699049143</v>
      </c>
      <c r="H97" s="3">
        <f t="shared" si="22"/>
        <v>0.71731270145764847</v>
      </c>
      <c r="M97" s="2">
        <f t="shared" si="26"/>
        <v>5208.3499605892584</v>
      </c>
      <c r="N97" s="3">
        <f t="shared" si="17"/>
        <v>7.5292218197355347E-3</v>
      </c>
      <c r="O97" s="2">
        <f t="shared" si="27"/>
        <v>40027.888683509467</v>
      </c>
      <c r="P97" s="3">
        <f t="shared" si="24"/>
        <v>5.7864555023051364E-2</v>
      </c>
      <c r="Q97" s="2">
        <f t="shared" si="28"/>
        <v>150313.10436540993</v>
      </c>
      <c r="R97" s="3">
        <f t="shared" si="23"/>
        <v>0.21729352169956473</v>
      </c>
      <c r="S97" s="2">
        <f t="shared" si="29"/>
        <v>0</v>
      </c>
      <c r="T97" s="3">
        <f t="shared" si="18"/>
        <v>0</v>
      </c>
      <c r="U97" s="9">
        <f t="shared" si="19"/>
        <v>691751.43</v>
      </c>
      <c r="V97" s="10">
        <f t="shared" si="20"/>
        <v>1</v>
      </c>
    </row>
    <row r="98" spans="1:22" x14ac:dyDescent="0.25">
      <c r="A98" s="1" t="s">
        <v>21</v>
      </c>
      <c r="B98" s="4">
        <v>41862</v>
      </c>
      <c r="C98" s="2">
        <v>-2245.5</v>
      </c>
      <c r="D98" s="2">
        <f t="shared" si="21"/>
        <v>641.93000000007169</v>
      </c>
      <c r="E98" s="2">
        <f>E97+2245.5</f>
        <v>691109.5</v>
      </c>
      <c r="F98" s="2">
        <f t="shared" si="16"/>
        <v>691751.43</v>
      </c>
      <c r="G98" s="2">
        <f t="shared" si="25"/>
        <v>496202.08699049143</v>
      </c>
      <c r="H98" s="3">
        <f t="shared" si="22"/>
        <v>0.71731270145764847</v>
      </c>
      <c r="M98" s="2">
        <f t="shared" si="26"/>
        <v>5208.3499605892584</v>
      </c>
      <c r="N98" s="3">
        <f t="shared" si="17"/>
        <v>7.5292218197355347E-3</v>
      </c>
      <c r="O98" s="2">
        <f t="shared" si="27"/>
        <v>40027.888683509467</v>
      </c>
      <c r="P98" s="3">
        <f t="shared" si="24"/>
        <v>5.7864555023051364E-2</v>
      </c>
      <c r="Q98" s="2">
        <f t="shared" si="28"/>
        <v>150313.10436540993</v>
      </c>
      <c r="R98" s="3">
        <f t="shared" si="23"/>
        <v>0.21729352169956473</v>
      </c>
      <c r="S98" s="2">
        <f t="shared" si="29"/>
        <v>0</v>
      </c>
      <c r="T98" s="3">
        <f t="shared" si="18"/>
        <v>0</v>
      </c>
      <c r="U98" s="9">
        <f t="shared" si="19"/>
        <v>691751.43</v>
      </c>
      <c r="V98" s="10">
        <f t="shared" si="20"/>
        <v>1</v>
      </c>
    </row>
    <row r="99" spans="1:22" x14ac:dyDescent="0.25">
      <c r="A99" s="5" t="s">
        <v>25</v>
      </c>
      <c r="B99" s="4">
        <v>41871</v>
      </c>
      <c r="C99" s="2">
        <v>1062</v>
      </c>
      <c r="D99" s="2">
        <f t="shared" si="21"/>
        <v>1703.9300000000717</v>
      </c>
      <c r="E99" s="2">
        <f>E98</f>
        <v>691109.5</v>
      </c>
      <c r="F99" s="2">
        <f t="shared" si="16"/>
        <v>692813.43</v>
      </c>
      <c r="G99" s="2">
        <f t="shared" si="25"/>
        <v>496963.87307943945</v>
      </c>
      <c r="H99" s="3">
        <f t="shared" si="22"/>
        <v>0.71731270145764847</v>
      </c>
      <c r="M99" s="2">
        <f t="shared" si="26"/>
        <v>5216.3459941618175</v>
      </c>
      <c r="N99" s="3">
        <f t="shared" si="17"/>
        <v>7.5292218197355338E-3</v>
      </c>
      <c r="O99" s="2">
        <f t="shared" si="27"/>
        <v>40089.340840943951</v>
      </c>
      <c r="P99" s="3">
        <f t="shared" si="24"/>
        <v>5.7864555023051371E-2</v>
      </c>
      <c r="Q99" s="2">
        <f t="shared" si="28"/>
        <v>150543.87008545487</v>
      </c>
      <c r="R99" s="3">
        <f t="shared" si="23"/>
        <v>0.2172935216995647</v>
      </c>
      <c r="S99" s="2">
        <f t="shared" si="29"/>
        <v>0</v>
      </c>
      <c r="T99" s="3">
        <f t="shared" si="18"/>
        <v>0</v>
      </c>
      <c r="U99" s="9">
        <f t="shared" si="19"/>
        <v>692813.43</v>
      </c>
      <c r="V99" s="10">
        <f t="shared" si="20"/>
        <v>1</v>
      </c>
    </row>
    <row r="100" spans="1:22" x14ac:dyDescent="0.25">
      <c r="A100" s="1" t="s">
        <v>25</v>
      </c>
      <c r="B100" s="4">
        <v>41872</v>
      </c>
      <c r="C100" s="2">
        <v>0.4</v>
      </c>
      <c r="D100" s="2">
        <f t="shared" si="21"/>
        <v>1704.3300000000718</v>
      </c>
      <c r="E100" s="2">
        <f>E99</f>
        <v>691109.5</v>
      </c>
      <c r="F100" s="2">
        <f t="shared" si="16"/>
        <v>692813.83000000007</v>
      </c>
      <c r="G100" s="2">
        <f t="shared" si="25"/>
        <v>496964.16000452009</v>
      </c>
      <c r="H100" s="3">
        <f t="shared" si="22"/>
        <v>0.71731270145764847</v>
      </c>
      <c r="M100" s="2">
        <f t="shared" si="26"/>
        <v>5216.3490058505449</v>
      </c>
      <c r="N100" s="3">
        <f t="shared" si="17"/>
        <v>7.5292218197355329E-3</v>
      </c>
      <c r="O100" s="2">
        <f t="shared" si="27"/>
        <v>40089.363986765966</v>
      </c>
      <c r="P100" s="3">
        <f t="shared" si="24"/>
        <v>5.7864555023051378E-2</v>
      </c>
      <c r="Q100" s="2">
        <f t="shared" si="28"/>
        <v>150543.95700286355</v>
      </c>
      <c r="R100" s="3">
        <f t="shared" si="23"/>
        <v>0.2172935216995647</v>
      </c>
      <c r="S100" s="2">
        <f t="shared" si="29"/>
        <v>0</v>
      </c>
      <c r="T100" s="3">
        <f t="shared" si="18"/>
        <v>0</v>
      </c>
      <c r="U100" s="9">
        <f t="shared" si="19"/>
        <v>692813.83000000007</v>
      </c>
      <c r="V100" s="10">
        <f t="shared" si="20"/>
        <v>1</v>
      </c>
    </row>
    <row r="101" spans="1:22" x14ac:dyDescent="0.25">
      <c r="A101" s="1" t="s">
        <v>24</v>
      </c>
      <c r="B101" s="4">
        <v>41885</v>
      </c>
      <c r="C101" s="2">
        <v>2245.5</v>
      </c>
      <c r="D101" s="2">
        <f t="shared" si="21"/>
        <v>3949.8300000000718</v>
      </c>
      <c r="E101" s="2">
        <f>E100</f>
        <v>691109.5</v>
      </c>
      <c r="F101" s="2">
        <f t="shared" si="16"/>
        <v>695059.33000000007</v>
      </c>
      <c r="G101" s="2">
        <f t="shared" si="25"/>
        <v>498574.88567564322</v>
      </c>
      <c r="H101" s="3">
        <f t="shared" si="22"/>
        <v>0.71731270145764847</v>
      </c>
      <c r="M101" s="2">
        <f t="shared" si="26"/>
        <v>5233.2558734467611</v>
      </c>
      <c r="N101" s="3">
        <f t="shared" si="17"/>
        <v>7.5292218197355329E-3</v>
      </c>
      <c r="O101" s="2">
        <f t="shared" si="27"/>
        <v>40219.298845070232</v>
      </c>
      <c r="P101" s="3">
        <f t="shared" si="24"/>
        <v>5.7864555023051385E-2</v>
      </c>
      <c r="Q101" s="2">
        <f t="shared" si="28"/>
        <v>151031.88960583991</v>
      </c>
      <c r="R101" s="3">
        <f t="shared" si="23"/>
        <v>0.2172935216995647</v>
      </c>
      <c r="S101" s="2">
        <f t="shared" si="29"/>
        <v>0</v>
      </c>
      <c r="T101" s="3">
        <f t="shared" si="18"/>
        <v>0</v>
      </c>
      <c r="U101" s="9">
        <f t="shared" si="19"/>
        <v>695059.33000000007</v>
      </c>
      <c r="V101" s="10">
        <f t="shared" si="20"/>
        <v>1.0000000000000002</v>
      </c>
    </row>
    <row r="102" spans="1:22" x14ac:dyDescent="0.25">
      <c r="A102" s="1" t="s">
        <v>18</v>
      </c>
      <c r="B102" s="4">
        <v>41887</v>
      </c>
      <c r="C102" s="2">
        <v>0.08</v>
      </c>
      <c r="D102" s="2">
        <f t="shared" si="21"/>
        <v>3949.9100000000717</v>
      </c>
      <c r="E102" s="2">
        <f>E101</f>
        <v>691109.5</v>
      </c>
      <c r="F102" s="2">
        <f t="shared" si="16"/>
        <v>695059.41</v>
      </c>
      <c r="G102" s="2">
        <f t="shared" si="25"/>
        <v>498574.94306065934</v>
      </c>
      <c r="H102" s="3">
        <f t="shared" si="22"/>
        <v>0.71731270145764847</v>
      </c>
      <c r="M102" s="2">
        <f t="shared" si="26"/>
        <v>5233.2564757845057</v>
      </c>
      <c r="N102" s="3">
        <f t="shared" si="17"/>
        <v>7.5292218197355321E-3</v>
      </c>
      <c r="O102" s="2">
        <f t="shared" si="27"/>
        <v>40219.303474234635</v>
      </c>
      <c r="P102" s="3">
        <f t="shared" si="24"/>
        <v>5.7864555023051385E-2</v>
      </c>
      <c r="Q102" s="2">
        <f t="shared" si="28"/>
        <v>151031.90698932164</v>
      </c>
      <c r="R102" s="3">
        <f t="shared" si="23"/>
        <v>0.2172935216995647</v>
      </c>
      <c r="S102" s="2">
        <f t="shared" si="29"/>
        <v>0</v>
      </c>
      <c r="T102" s="3">
        <f t="shared" si="18"/>
        <v>0</v>
      </c>
      <c r="U102" s="9">
        <f t="shared" si="19"/>
        <v>695059.41000000015</v>
      </c>
      <c r="V102" s="10">
        <f t="shared" si="20"/>
        <v>1</v>
      </c>
    </row>
    <row r="103" spans="1:22" x14ac:dyDescent="0.25">
      <c r="A103" s="1" t="s">
        <v>21</v>
      </c>
      <c r="B103" s="4">
        <v>41892</v>
      </c>
      <c r="C103" s="2">
        <v>-2245.5</v>
      </c>
      <c r="D103" s="2">
        <f t="shared" si="21"/>
        <v>1704.4100000000717</v>
      </c>
      <c r="E103" s="2">
        <f>E102+2245.5</f>
        <v>693355</v>
      </c>
      <c r="F103" s="2">
        <f t="shared" si="16"/>
        <v>695059.41</v>
      </c>
      <c r="G103" s="2">
        <f t="shared" si="25"/>
        <v>498574.94306065934</v>
      </c>
      <c r="H103" s="3">
        <f t="shared" si="22"/>
        <v>0.71731270145764847</v>
      </c>
      <c r="M103" s="2">
        <f t="shared" si="26"/>
        <v>5233.2564757845057</v>
      </c>
      <c r="N103" s="3">
        <f t="shared" si="17"/>
        <v>7.5292218197355321E-3</v>
      </c>
      <c r="O103" s="2">
        <f t="shared" si="27"/>
        <v>40219.303474234635</v>
      </c>
      <c r="P103" s="3">
        <f t="shared" si="24"/>
        <v>5.7864555023051385E-2</v>
      </c>
      <c r="Q103" s="2">
        <f t="shared" si="28"/>
        <v>151031.90698932164</v>
      </c>
      <c r="R103" s="3">
        <f t="shared" si="23"/>
        <v>0.2172935216995647</v>
      </c>
      <c r="S103" s="2">
        <f t="shared" si="29"/>
        <v>0</v>
      </c>
      <c r="T103" s="3">
        <f t="shared" si="18"/>
        <v>0</v>
      </c>
      <c r="U103" s="9">
        <f t="shared" si="19"/>
        <v>695059.41000000015</v>
      </c>
      <c r="V103" s="10">
        <f t="shared" si="20"/>
        <v>1</v>
      </c>
    </row>
    <row r="104" spans="1:22" x14ac:dyDescent="0.25">
      <c r="A104" s="1" t="s">
        <v>24</v>
      </c>
      <c r="B104" s="4">
        <v>41915</v>
      </c>
      <c r="C104" s="2">
        <v>2245.5</v>
      </c>
      <c r="D104" s="2">
        <f t="shared" si="21"/>
        <v>3949.9100000000717</v>
      </c>
      <c r="E104" s="2">
        <f>E103</f>
        <v>693355</v>
      </c>
      <c r="F104" s="2">
        <f t="shared" si="16"/>
        <v>697304.91</v>
      </c>
      <c r="G104" s="2">
        <f t="shared" si="25"/>
        <v>500185.66873178247</v>
      </c>
      <c r="H104" s="3">
        <f t="shared" si="22"/>
        <v>0.71731270145764847</v>
      </c>
      <c r="M104" s="2">
        <f t="shared" si="26"/>
        <v>5250.1633433807219</v>
      </c>
      <c r="N104" s="3">
        <f t="shared" si="17"/>
        <v>7.5292218197355321E-3</v>
      </c>
      <c r="O104" s="2">
        <f t="shared" si="27"/>
        <v>40349.238332538895</v>
      </c>
      <c r="P104" s="3">
        <f t="shared" si="24"/>
        <v>5.7864555023051385E-2</v>
      </c>
      <c r="Q104" s="2">
        <f t="shared" si="28"/>
        <v>151519.83959229803</v>
      </c>
      <c r="R104" s="3">
        <f t="shared" si="23"/>
        <v>0.2172935216995647</v>
      </c>
      <c r="S104" s="2">
        <f t="shared" si="29"/>
        <v>0</v>
      </c>
      <c r="T104" s="3">
        <f t="shared" si="18"/>
        <v>0</v>
      </c>
      <c r="U104" s="9">
        <f t="shared" si="19"/>
        <v>697304.91000000015</v>
      </c>
      <c r="V104" s="10">
        <f t="shared" si="20"/>
        <v>1</v>
      </c>
    </row>
    <row r="105" spans="1:22" x14ac:dyDescent="0.25">
      <c r="A105" s="1" t="s">
        <v>18</v>
      </c>
      <c r="B105" s="4">
        <v>41918</v>
      </c>
      <c r="C105" s="2">
        <v>0.09</v>
      </c>
      <c r="D105" s="2">
        <f t="shared" si="21"/>
        <v>3950.0000000000719</v>
      </c>
      <c r="E105" s="2">
        <f>E104</f>
        <v>693355</v>
      </c>
      <c r="F105" s="2">
        <f t="shared" si="16"/>
        <v>697305.00000000012</v>
      </c>
      <c r="G105" s="2">
        <f t="shared" si="25"/>
        <v>500185.73328992567</v>
      </c>
      <c r="H105" s="3">
        <f t="shared" si="22"/>
        <v>0.71731270145764847</v>
      </c>
      <c r="M105" s="2">
        <f t="shared" si="26"/>
        <v>5250.1640210106862</v>
      </c>
      <c r="N105" s="3">
        <f t="shared" si="17"/>
        <v>7.5292218197355321E-3</v>
      </c>
      <c r="O105" s="2">
        <f t="shared" si="27"/>
        <v>40349.243540348856</v>
      </c>
      <c r="P105" s="3">
        <f t="shared" si="24"/>
        <v>5.7864555023051392E-2</v>
      </c>
      <c r="Q105" s="2">
        <f t="shared" si="28"/>
        <v>151519.85914871498</v>
      </c>
      <c r="R105" s="3">
        <f t="shared" si="23"/>
        <v>0.2172935216995647</v>
      </c>
      <c r="S105" s="2">
        <f t="shared" si="29"/>
        <v>0</v>
      </c>
      <c r="T105" s="3">
        <f t="shared" si="18"/>
        <v>0</v>
      </c>
      <c r="U105" s="9">
        <f t="shared" si="19"/>
        <v>697305.00000000023</v>
      </c>
      <c r="V105" s="10">
        <f t="shared" si="20"/>
        <v>1</v>
      </c>
    </row>
    <row r="106" spans="1:22" x14ac:dyDescent="0.25">
      <c r="A106" s="1" t="s">
        <v>21</v>
      </c>
      <c r="B106" s="4">
        <v>41922</v>
      </c>
      <c r="C106" s="2">
        <v>-2245.5</v>
      </c>
      <c r="D106" s="2">
        <f t="shared" si="21"/>
        <v>1704.5000000000719</v>
      </c>
      <c r="E106" s="2">
        <f>E105+2245.5</f>
        <v>695600.5</v>
      </c>
      <c r="F106" s="2">
        <f t="shared" si="16"/>
        <v>697305.00000000012</v>
      </c>
      <c r="G106" s="2">
        <f t="shared" si="25"/>
        <v>500185.73328992567</v>
      </c>
      <c r="H106" s="3">
        <f t="shared" si="22"/>
        <v>0.71731270145764847</v>
      </c>
      <c r="M106" s="2">
        <f t="shared" si="26"/>
        <v>5250.1640210106862</v>
      </c>
      <c r="N106" s="3">
        <f t="shared" si="17"/>
        <v>7.5292218197355321E-3</v>
      </c>
      <c r="O106" s="2">
        <f t="shared" si="27"/>
        <v>40349.243540348856</v>
      </c>
      <c r="P106" s="3">
        <f t="shared" si="24"/>
        <v>5.7864555023051392E-2</v>
      </c>
      <c r="Q106" s="2">
        <f t="shared" si="28"/>
        <v>151519.85914871498</v>
      </c>
      <c r="R106" s="3">
        <f t="shared" si="23"/>
        <v>0.2172935216995647</v>
      </c>
      <c r="S106" s="2">
        <f t="shared" si="29"/>
        <v>0</v>
      </c>
      <c r="T106" s="3">
        <f t="shared" si="18"/>
        <v>0</v>
      </c>
      <c r="U106" s="9">
        <f t="shared" si="19"/>
        <v>697305.00000000023</v>
      </c>
      <c r="V106" s="10">
        <f t="shared" si="20"/>
        <v>1</v>
      </c>
    </row>
    <row r="107" spans="1:22" s="11" customFormat="1" ht="30" x14ac:dyDescent="0.25">
      <c r="A107" s="1" t="s">
        <v>26</v>
      </c>
      <c r="B107" s="4">
        <v>41941</v>
      </c>
      <c r="C107" s="2">
        <v>50000</v>
      </c>
      <c r="D107" s="2">
        <f t="shared" si="21"/>
        <v>51704.500000000073</v>
      </c>
      <c r="E107" s="2">
        <f>E106</f>
        <v>695600.5</v>
      </c>
      <c r="F107" s="2">
        <f t="shared" si="16"/>
        <v>747305.00000000012</v>
      </c>
      <c r="G107" s="2">
        <f>G106</f>
        <v>500185.73328992567</v>
      </c>
      <c r="H107" s="3">
        <f t="shared" si="22"/>
        <v>0.66931939875944302</v>
      </c>
      <c r="I107" s="2"/>
      <c r="J107" s="3"/>
      <c r="K107" s="2"/>
      <c r="L107" s="3"/>
      <c r="M107" s="2">
        <f>M106+(50000*0.22)</f>
        <v>16250.164021010685</v>
      </c>
      <c r="N107" s="3">
        <f t="shared" si="17"/>
        <v>2.1745022475442667E-2</v>
      </c>
      <c r="O107" s="2">
        <f>O106</f>
        <v>40349.243540348856</v>
      </c>
      <c r="P107" s="3">
        <f t="shared" si="24"/>
        <v>5.3993006256279362E-2</v>
      </c>
      <c r="Q107" s="2">
        <f>Q106+(50000*0.78)</f>
        <v>190519.85914871498</v>
      </c>
      <c r="R107" s="3">
        <f t="shared" si="23"/>
        <v>0.25494257250883501</v>
      </c>
      <c r="S107" s="2">
        <f>S106</f>
        <v>0</v>
      </c>
      <c r="T107" s="3">
        <f t="shared" si="18"/>
        <v>0</v>
      </c>
      <c r="U107" s="9">
        <f t="shared" si="19"/>
        <v>747305.00000000023</v>
      </c>
      <c r="V107" s="10">
        <f t="shared" si="20"/>
        <v>1</v>
      </c>
    </row>
    <row r="108" spans="1:22" x14ac:dyDescent="0.25">
      <c r="A108" s="1" t="s">
        <v>24</v>
      </c>
      <c r="B108" s="4">
        <v>41946</v>
      </c>
      <c r="C108" s="2">
        <v>2245.5</v>
      </c>
      <c r="D108" s="2">
        <f t="shared" si="21"/>
        <v>53950.000000000073</v>
      </c>
      <c r="E108" s="2">
        <f>E107</f>
        <v>695600.5</v>
      </c>
      <c r="F108" s="2">
        <f t="shared" si="16"/>
        <v>749550.50000000012</v>
      </c>
      <c r="G108" s="2">
        <f t="shared" si="25"/>
        <v>501688.68999983999</v>
      </c>
      <c r="H108" s="3">
        <f t="shared" si="22"/>
        <v>0.66931939875944302</v>
      </c>
      <c r="M108" s="2">
        <f t="shared" ref="M108:M123" si="30">F108*N107</f>
        <v>16298.992468979292</v>
      </c>
      <c r="N108" s="3">
        <f t="shared" si="17"/>
        <v>2.1745022475442667E-2</v>
      </c>
      <c r="O108" s="2">
        <f t="shared" ref="O108:O123" si="31">F108*P107</f>
        <v>40470.484835897332</v>
      </c>
      <c r="P108" s="3">
        <f t="shared" si="24"/>
        <v>5.3993006256279362E-2</v>
      </c>
      <c r="Q108" s="2">
        <f t="shared" ref="Q108:Q123" si="32">F108*R107</f>
        <v>191092.33269528358</v>
      </c>
      <c r="R108" s="3">
        <f t="shared" si="23"/>
        <v>0.25494257250883501</v>
      </c>
      <c r="S108" s="2">
        <f t="shared" ref="S108:S123" si="33">F108*T107</f>
        <v>0</v>
      </c>
      <c r="T108" s="3">
        <f t="shared" si="18"/>
        <v>0</v>
      </c>
      <c r="U108" s="9">
        <f t="shared" si="19"/>
        <v>749550.50000000012</v>
      </c>
      <c r="V108" s="10">
        <f t="shared" si="20"/>
        <v>1</v>
      </c>
    </row>
    <row r="109" spans="1:22" x14ac:dyDescent="0.25">
      <c r="A109" s="1" t="s">
        <v>18</v>
      </c>
      <c r="B109" s="4">
        <v>41948</v>
      </c>
      <c r="C109" s="2">
        <v>0.64</v>
      </c>
      <c r="D109" s="2">
        <f>D108+C109</f>
        <v>53950.640000000072</v>
      </c>
      <c r="E109" s="2">
        <f>E108</f>
        <v>695600.5</v>
      </c>
      <c r="F109" s="2">
        <f t="shared" si="16"/>
        <v>749551.14000000013</v>
      </c>
      <c r="G109" s="2">
        <f t="shared" si="25"/>
        <v>501689.11836425518</v>
      </c>
      <c r="H109" s="3">
        <f t="shared" si="22"/>
        <v>0.66931939875944302</v>
      </c>
      <c r="M109" s="2">
        <f t="shared" si="30"/>
        <v>16299.006385793677</v>
      </c>
      <c r="N109" s="3">
        <f t="shared" si="17"/>
        <v>2.1745022475442667E-2</v>
      </c>
      <c r="O109" s="2">
        <f t="shared" si="31"/>
        <v>40470.519391421338</v>
      </c>
      <c r="P109" s="3">
        <f t="shared" si="24"/>
        <v>5.3993006256279369E-2</v>
      </c>
      <c r="Q109" s="2">
        <f t="shared" si="32"/>
        <v>191092.49585852996</v>
      </c>
      <c r="R109" s="3">
        <f t="shared" si="23"/>
        <v>0.25494257250883501</v>
      </c>
      <c r="S109" s="2">
        <f t="shared" si="33"/>
        <v>0</v>
      </c>
      <c r="T109" s="3">
        <f t="shared" si="18"/>
        <v>0</v>
      </c>
      <c r="U109" s="9">
        <f t="shared" si="19"/>
        <v>749551.14000000013</v>
      </c>
      <c r="V109" s="10">
        <f t="shared" si="20"/>
        <v>1</v>
      </c>
    </row>
    <row r="110" spans="1:22" x14ac:dyDescent="0.25">
      <c r="A110" s="1" t="s">
        <v>23</v>
      </c>
      <c r="B110" s="4">
        <v>41953</v>
      </c>
      <c r="C110" s="2">
        <v>-50000</v>
      </c>
      <c r="D110" s="2">
        <f t="shared" si="21"/>
        <v>3950.6400000000722</v>
      </c>
      <c r="E110" s="2">
        <f>E109</f>
        <v>695600.5</v>
      </c>
      <c r="F110" s="2">
        <f t="shared" si="16"/>
        <v>699551.14000000013</v>
      </c>
      <c r="G110" s="2">
        <f t="shared" si="25"/>
        <v>468223.14842628303</v>
      </c>
      <c r="H110" s="3">
        <f t="shared" si="22"/>
        <v>0.66931939875944302</v>
      </c>
      <c r="M110" s="2">
        <f t="shared" si="30"/>
        <v>15211.755262021543</v>
      </c>
      <c r="N110" s="3">
        <f t="shared" si="17"/>
        <v>2.1745022475442667E-2</v>
      </c>
      <c r="O110" s="2">
        <f t="shared" si="31"/>
        <v>37770.869078607371</v>
      </c>
      <c r="P110" s="3">
        <f t="shared" si="24"/>
        <v>5.3993006256279369E-2</v>
      </c>
      <c r="Q110" s="2">
        <f t="shared" si="32"/>
        <v>178345.36723308821</v>
      </c>
      <c r="R110" s="3">
        <f t="shared" si="23"/>
        <v>0.25494257250883501</v>
      </c>
      <c r="S110" s="2">
        <f t="shared" si="33"/>
        <v>0</v>
      </c>
      <c r="T110" s="3">
        <f t="shared" si="18"/>
        <v>0</v>
      </c>
      <c r="U110" s="9">
        <f t="shared" si="19"/>
        <v>699551.14000000013</v>
      </c>
      <c r="V110" s="10">
        <f t="shared" si="20"/>
        <v>1</v>
      </c>
    </row>
    <row r="111" spans="1:22" x14ac:dyDescent="0.25">
      <c r="A111" s="1" t="s">
        <v>21</v>
      </c>
      <c r="B111" s="4">
        <v>41953</v>
      </c>
      <c r="C111" s="2">
        <v>-2245.5</v>
      </c>
      <c r="D111" s="2">
        <f t="shared" si="21"/>
        <v>1705.1400000000722</v>
      </c>
      <c r="E111" s="2">
        <f>E110+2245.5</f>
        <v>697846</v>
      </c>
      <c r="F111" s="2">
        <f t="shared" si="16"/>
        <v>699551.14000000013</v>
      </c>
      <c r="G111" s="2">
        <f t="shared" si="25"/>
        <v>468223.14842628303</v>
      </c>
      <c r="H111" s="3">
        <f t="shared" si="22"/>
        <v>0.66931939875944302</v>
      </c>
      <c r="M111" s="2">
        <f t="shared" si="30"/>
        <v>15211.755262021543</v>
      </c>
      <c r="N111" s="3">
        <f t="shared" si="17"/>
        <v>2.1745022475442667E-2</v>
      </c>
      <c r="O111" s="2">
        <f t="shared" si="31"/>
        <v>37770.869078607371</v>
      </c>
      <c r="P111" s="3">
        <f t="shared" si="24"/>
        <v>5.3993006256279369E-2</v>
      </c>
      <c r="Q111" s="2">
        <f t="shared" si="32"/>
        <v>178345.36723308821</v>
      </c>
      <c r="R111" s="3">
        <f t="shared" si="23"/>
        <v>0.25494257250883501</v>
      </c>
      <c r="S111" s="2">
        <f t="shared" si="33"/>
        <v>0</v>
      </c>
      <c r="T111" s="3">
        <f t="shared" si="18"/>
        <v>0</v>
      </c>
      <c r="U111" s="9">
        <f t="shared" si="19"/>
        <v>699551.14000000013</v>
      </c>
      <c r="V111" s="10">
        <f t="shared" si="20"/>
        <v>1</v>
      </c>
    </row>
    <row r="112" spans="1:22" x14ac:dyDescent="0.25">
      <c r="A112" s="1" t="s">
        <v>24</v>
      </c>
      <c r="B112" s="4">
        <v>41976</v>
      </c>
      <c r="C112" s="2">
        <v>2245.5</v>
      </c>
      <c r="D112" s="2">
        <f t="shared" si="21"/>
        <v>3950.6400000000722</v>
      </c>
      <c r="E112" s="2">
        <f>E111</f>
        <v>697846</v>
      </c>
      <c r="F112" s="2">
        <f t="shared" si="16"/>
        <v>701796.64000000013</v>
      </c>
      <c r="G112" s="2">
        <f t="shared" si="25"/>
        <v>469726.10513619735</v>
      </c>
      <c r="H112" s="3">
        <f t="shared" si="22"/>
        <v>0.66931939875944302</v>
      </c>
      <c r="M112" s="2">
        <f t="shared" si="30"/>
        <v>15260.583709990149</v>
      </c>
      <c r="N112" s="3">
        <f t="shared" si="17"/>
        <v>2.1745022475442667E-2</v>
      </c>
      <c r="O112" s="2">
        <f t="shared" si="31"/>
        <v>37892.110374155847</v>
      </c>
      <c r="P112" s="3">
        <f t="shared" si="24"/>
        <v>5.3993006256279369E-2</v>
      </c>
      <c r="Q112" s="2">
        <f t="shared" si="32"/>
        <v>178917.84077965681</v>
      </c>
      <c r="R112" s="3">
        <f t="shared" si="23"/>
        <v>0.25494257250883501</v>
      </c>
      <c r="S112" s="2">
        <f t="shared" si="33"/>
        <v>0</v>
      </c>
      <c r="T112" s="3">
        <f t="shared" si="18"/>
        <v>0</v>
      </c>
      <c r="U112" s="9">
        <f t="shared" si="19"/>
        <v>701796.64000000013</v>
      </c>
      <c r="V112" s="10">
        <f t="shared" si="20"/>
        <v>1</v>
      </c>
    </row>
    <row r="113" spans="1:22" x14ac:dyDescent="0.25">
      <c r="A113" s="1" t="s">
        <v>18</v>
      </c>
      <c r="B113" s="4">
        <v>41978</v>
      </c>
      <c r="C113" s="2">
        <v>0.37</v>
      </c>
      <c r="D113" s="2">
        <f t="shared" si="21"/>
        <v>3951.0100000000721</v>
      </c>
      <c r="E113" s="2">
        <f>E112</f>
        <v>697846</v>
      </c>
      <c r="F113" s="2">
        <f t="shared" si="16"/>
        <v>701797.01000000013</v>
      </c>
      <c r="G113" s="2">
        <f t="shared" si="25"/>
        <v>469726.3527843749</v>
      </c>
      <c r="H113" s="3">
        <f t="shared" si="22"/>
        <v>0.66931939875944302</v>
      </c>
      <c r="M113" s="2">
        <f t="shared" si="30"/>
        <v>15260.591755648466</v>
      </c>
      <c r="N113" s="3">
        <f t="shared" si="17"/>
        <v>2.1745022475442667E-2</v>
      </c>
      <c r="O113" s="2">
        <f t="shared" si="31"/>
        <v>37892.130351568165</v>
      </c>
      <c r="P113" s="3">
        <f t="shared" si="24"/>
        <v>5.3993006256279376E-2</v>
      </c>
      <c r="Q113" s="2">
        <f t="shared" si="32"/>
        <v>178917.93510840865</v>
      </c>
      <c r="R113" s="3">
        <f t="shared" si="23"/>
        <v>0.25494257250883501</v>
      </c>
      <c r="S113" s="2">
        <f t="shared" si="33"/>
        <v>0</v>
      </c>
      <c r="T113" s="3">
        <f t="shared" si="18"/>
        <v>0</v>
      </c>
      <c r="U113" s="9">
        <f t="shared" si="19"/>
        <v>701797.01000000024</v>
      </c>
      <c r="V113" s="10">
        <f t="shared" si="20"/>
        <v>1</v>
      </c>
    </row>
    <row r="114" spans="1:22" x14ac:dyDescent="0.25">
      <c r="A114" s="1" t="s">
        <v>21</v>
      </c>
      <c r="B114" s="4">
        <v>41983</v>
      </c>
      <c r="C114" s="2">
        <v>-2245.5</v>
      </c>
      <c r="D114" s="2">
        <f t="shared" si="21"/>
        <v>1705.5100000000721</v>
      </c>
      <c r="E114" s="2">
        <f>E113+2245.5</f>
        <v>700091.5</v>
      </c>
      <c r="F114" s="2">
        <f t="shared" si="16"/>
        <v>701797.01000000013</v>
      </c>
      <c r="G114" s="2">
        <f t="shared" si="25"/>
        <v>469726.3527843749</v>
      </c>
      <c r="H114" s="3">
        <f t="shared" si="22"/>
        <v>0.66931939875944302</v>
      </c>
      <c r="M114" s="2">
        <f t="shared" si="30"/>
        <v>15260.591755648466</v>
      </c>
      <c r="N114" s="3">
        <f t="shared" si="17"/>
        <v>2.1745022475442667E-2</v>
      </c>
      <c r="O114" s="2">
        <f t="shared" si="31"/>
        <v>37892.130351568165</v>
      </c>
      <c r="P114" s="3">
        <f t="shared" si="24"/>
        <v>5.3993006256279376E-2</v>
      </c>
      <c r="Q114" s="2">
        <f t="shared" si="32"/>
        <v>178917.93510840865</v>
      </c>
      <c r="R114" s="3">
        <f t="shared" si="23"/>
        <v>0.25494257250883501</v>
      </c>
      <c r="S114" s="2">
        <f t="shared" si="33"/>
        <v>0</v>
      </c>
      <c r="T114" s="3">
        <f t="shared" si="18"/>
        <v>0</v>
      </c>
      <c r="U114" s="9">
        <f t="shared" si="19"/>
        <v>701797.01000000024</v>
      </c>
      <c r="V114" s="10">
        <f t="shared" si="20"/>
        <v>1</v>
      </c>
    </row>
    <row r="115" spans="1:22" x14ac:dyDescent="0.25">
      <c r="A115" s="1" t="s">
        <v>24</v>
      </c>
      <c r="B115" s="4">
        <v>42009</v>
      </c>
      <c r="C115" s="2">
        <v>2245.5</v>
      </c>
      <c r="D115" s="2">
        <f t="shared" si="21"/>
        <v>3951.0100000000721</v>
      </c>
      <c r="E115" s="2">
        <f>E114</f>
        <v>700091.5</v>
      </c>
      <c r="F115" s="2">
        <f t="shared" si="16"/>
        <v>704042.51000000013</v>
      </c>
      <c r="G115" s="2">
        <f t="shared" si="25"/>
        <v>471229.30949428922</v>
      </c>
      <c r="H115" s="3">
        <f t="shared" si="22"/>
        <v>0.66931939875944302</v>
      </c>
      <c r="M115" s="2">
        <f t="shared" si="30"/>
        <v>15309.420203617072</v>
      </c>
      <c r="N115" s="3">
        <f t="shared" si="17"/>
        <v>2.1745022475442667E-2</v>
      </c>
      <c r="O115" s="2">
        <f t="shared" si="31"/>
        <v>38013.371647116641</v>
      </c>
      <c r="P115" s="3">
        <f t="shared" si="24"/>
        <v>5.3993006256279376E-2</v>
      </c>
      <c r="Q115" s="2">
        <f t="shared" si="32"/>
        <v>179490.40865497722</v>
      </c>
      <c r="R115" s="3">
        <f t="shared" si="23"/>
        <v>0.25494257250883501</v>
      </c>
      <c r="S115" s="2">
        <f t="shared" si="33"/>
        <v>0</v>
      </c>
      <c r="T115" s="3">
        <f t="shared" si="18"/>
        <v>0</v>
      </c>
      <c r="U115" s="9">
        <f t="shared" si="19"/>
        <v>704042.51000000013</v>
      </c>
      <c r="V115" s="10">
        <f t="shared" si="20"/>
        <v>1</v>
      </c>
    </row>
    <row r="116" spans="1:22" x14ac:dyDescent="0.25">
      <c r="A116" s="1" t="s">
        <v>18</v>
      </c>
      <c r="B116" s="4">
        <v>42009</v>
      </c>
      <c r="C116" s="2">
        <v>0.09</v>
      </c>
      <c r="D116" s="2">
        <f t="shared" si="21"/>
        <v>3951.1000000000722</v>
      </c>
      <c r="E116" s="2">
        <f>E115</f>
        <v>700091.5</v>
      </c>
      <c r="F116" s="2">
        <f t="shared" si="16"/>
        <v>704042.60000000009</v>
      </c>
      <c r="G116" s="2">
        <f t="shared" si="25"/>
        <v>471229.3697330351</v>
      </c>
      <c r="H116" s="3">
        <f t="shared" si="22"/>
        <v>0.66931939875944302</v>
      </c>
      <c r="M116" s="2">
        <f t="shared" si="30"/>
        <v>15309.422160669094</v>
      </c>
      <c r="N116" s="3">
        <f t="shared" si="17"/>
        <v>2.1745022475442667E-2</v>
      </c>
      <c r="O116" s="2">
        <f t="shared" si="31"/>
        <v>38013.376506487206</v>
      </c>
      <c r="P116" s="3">
        <f t="shared" si="24"/>
        <v>5.3993006256279383E-2</v>
      </c>
      <c r="Q116" s="2">
        <f t="shared" si="32"/>
        <v>179490.43159980874</v>
      </c>
      <c r="R116" s="3">
        <f t="shared" si="23"/>
        <v>0.25494257250883501</v>
      </c>
      <c r="S116" s="2">
        <f t="shared" si="33"/>
        <v>0</v>
      </c>
      <c r="T116" s="3">
        <f t="shared" si="18"/>
        <v>0</v>
      </c>
      <c r="U116" s="9">
        <f t="shared" si="19"/>
        <v>704042.60000000021</v>
      </c>
      <c r="V116" s="10">
        <f t="shared" si="20"/>
        <v>1</v>
      </c>
    </row>
    <row r="117" spans="1:22" x14ac:dyDescent="0.25">
      <c r="A117" s="1" t="s">
        <v>21</v>
      </c>
      <c r="B117" s="4">
        <v>42016</v>
      </c>
      <c r="C117" s="2">
        <v>-2245.5</v>
      </c>
      <c r="D117" s="2">
        <f t="shared" si="21"/>
        <v>1705.6000000000722</v>
      </c>
      <c r="E117" s="2">
        <f>E116+2245.5</f>
        <v>702337</v>
      </c>
      <c r="F117" s="2">
        <f t="shared" si="16"/>
        <v>704042.60000000009</v>
      </c>
      <c r="G117" s="2">
        <f t="shared" si="25"/>
        <v>471229.3697330351</v>
      </c>
      <c r="H117" s="3">
        <f t="shared" si="22"/>
        <v>0.66931939875944302</v>
      </c>
      <c r="M117" s="2">
        <f t="shared" si="30"/>
        <v>15309.422160669094</v>
      </c>
      <c r="N117" s="3">
        <f t="shared" si="17"/>
        <v>2.1745022475442667E-2</v>
      </c>
      <c r="O117" s="2">
        <f t="shared" si="31"/>
        <v>38013.376506487206</v>
      </c>
      <c r="P117" s="3">
        <f t="shared" si="24"/>
        <v>5.3993006256279383E-2</v>
      </c>
      <c r="Q117" s="2">
        <f t="shared" si="32"/>
        <v>179490.43159980874</v>
      </c>
      <c r="R117" s="3">
        <f t="shared" si="23"/>
        <v>0.25494257250883501</v>
      </c>
      <c r="S117" s="2">
        <f t="shared" si="33"/>
        <v>0</v>
      </c>
      <c r="T117" s="3">
        <f t="shared" si="18"/>
        <v>0</v>
      </c>
      <c r="U117" s="9">
        <f t="shared" si="19"/>
        <v>704042.60000000021</v>
      </c>
      <c r="V117" s="10">
        <f t="shared" si="20"/>
        <v>1</v>
      </c>
    </row>
    <row r="118" spans="1:22" x14ac:dyDescent="0.25">
      <c r="A118" s="1" t="s">
        <v>24</v>
      </c>
      <c r="B118" s="4">
        <v>42038</v>
      </c>
      <c r="C118" s="2">
        <v>2245.5</v>
      </c>
      <c r="D118" s="2">
        <f t="shared" si="21"/>
        <v>3951.1000000000722</v>
      </c>
      <c r="E118" s="2">
        <f>E117</f>
        <v>702337</v>
      </c>
      <c r="F118" s="2">
        <f t="shared" si="16"/>
        <v>706288.10000000009</v>
      </c>
      <c r="G118" s="2">
        <f t="shared" si="25"/>
        <v>472732.32644294942</v>
      </c>
      <c r="H118" s="3">
        <f t="shared" si="22"/>
        <v>0.66931939875944302</v>
      </c>
      <c r="M118" s="2">
        <f t="shared" si="30"/>
        <v>15358.2506086377</v>
      </c>
      <c r="N118" s="3">
        <f t="shared" si="17"/>
        <v>2.1745022475442667E-2</v>
      </c>
      <c r="O118" s="2">
        <f t="shared" si="31"/>
        <v>38134.617802035682</v>
      </c>
      <c r="P118" s="3">
        <f t="shared" si="24"/>
        <v>5.3993006256279383E-2</v>
      </c>
      <c r="Q118" s="2">
        <f t="shared" si="32"/>
        <v>180062.90514637734</v>
      </c>
      <c r="R118" s="3">
        <f t="shared" si="23"/>
        <v>0.25494257250883501</v>
      </c>
      <c r="S118" s="2">
        <f t="shared" si="33"/>
        <v>0</v>
      </c>
      <c r="T118" s="3">
        <f t="shared" si="18"/>
        <v>0</v>
      </c>
      <c r="U118" s="9">
        <f t="shared" si="19"/>
        <v>706288.10000000009</v>
      </c>
      <c r="V118" s="10">
        <f t="shared" si="20"/>
        <v>1</v>
      </c>
    </row>
    <row r="119" spans="1:22" x14ac:dyDescent="0.25">
      <c r="A119" s="1" t="s">
        <v>18</v>
      </c>
      <c r="B119" s="4">
        <v>42040</v>
      </c>
      <c r="C119" s="2">
        <v>0.1</v>
      </c>
      <c r="D119" s="2">
        <f t="shared" si="21"/>
        <v>3951.2000000000721</v>
      </c>
      <c r="E119" s="2">
        <f>E118</f>
        <v>702337</v>
      </c>
      <c r="F119" s="2">
        <f t="shared" si="16"/>
        <v>706288.20000000007</v>
      </c>
      <c r="G119" s="2">
        <f t="shared" si="25"/>
        <v>472732.39337488927</v>
      </c>
      <c r="H119" s="3">
        <f t="shared" si="22"/>
        <v>0.66931939875944302</v>
      </c>
      <c r="M119" s="2">
        <f t="shared" si="30"/>
        <v>15358.252783139947</v>
      </c>
      <c r="N119" s="3">
        <f t="shared" si="17"/>
        <v>2.1745022475442667E-2</v>
      </c>
      <c r="O119" s="2">
        <f t="shared" si="31"/>
        <v>38134.623201336304</v>
      </c>
      <c r="P119" s="3">
        <f t="shared" si="24"/>
        <v>5.3993006256279376E-2</v>
      </c>
      <c r="Q119" s="2">
        <f t="shared" si="32"/>
        <v>180062.93064063459</v>
      </c>
      <c r="R119" s="3">
        <f t="shared" si="23"/>
        <v>0.25494257250883501</v>
      </c>
      <c r="S119" s="2">
        <f t="shared" si="33"/>
        <v>0</v>
      </c>
      <c r="T119" s="3">
        <f t="shared" si="18"/>
        <v>0</v>
      </c>
      <c r="U119" s="9">
        <f t="shared" si="19"/>
        <v>706288.20000000019</v>
      </c>
      <c r="V119" s="10">
        <f t="shared" si="20"/>
        <v>1</v>
      </c>
    </row>
    <row r="120" spans="1:22" x14ac:dyDescent="0.25">
      <c r="A120" s="1" t="s">
        <v>21</v>
      </c>
      <c r="B120" s="4">
        <v>42045</v>
      </c>
      <c r="C120" s="2">
        <v>-2245.5</v>
      </c>
      <c r="D120" s="2">
        <f t="shared" si="21"/>
        <v>1705.7000000000721</v>
      </c>
      <c r="E120" s="2">
        <f>E119+2245.5</f>
        <v>704582.5</v>
      </c>
      <c r="F120" s="2">
        <f t="shared" si="16"/>
        <v>706288.20000000007</v>
      </c>
      <c r="G120" s="2">
        <f t="shared" si="25"/>
        <v>472732.39337488927</v>
      </c>
      <c r="H120" s="3">
        <f t="shared" si="22"/>
        <v>0.66931939875944302</v>
      </c>
      <c r="M120" s="2">
        <f t="shared" si="30"/>
        <v>15358.252783139947</v>
      </c>
      <c r="N120" s="3">
        <f t="shared" si="17"/>
        <v>2.1745022475442667E-2</v>
      </c>
      <c r="O120" s="2">
        <f t="shared" si="31"/>
        <v>38134.623201336304</v>
      </c>
      <c r="P120" s="3">
        <f t="shared" si="24"/>
        <v>5.3993006256279376E-2</v>
      </c>
      <c r="Q120" s="2">
        <f t="shared" si="32"/>
        <v>180062.93064063459</v>
      </c>
      <c r="R120" s="3">
        <f t="shared" si="23"/>
        <v>0.25494257250883501</v>
      </c>
      <c r="S120" s="2">
        <f t="shared" si="33"/>
        <v>0</v>
      </c>
      <c r="T120" s="3">
        <f t="shared" si="18"/>
        <v>0</v>
      </c>
      <c r="U120" s="9">
        <f t="shared" si="19"/>
        <v>706288.20000000019</v>
      </c>
      <c r="V120" s="10">
        <f t="shared" si="20"/>
        <v>1</v>
      </c>
    </row>
    <row r="121" spans="1:22" x14ac:dyDescent="0.25">
      <c r="A121" s="1" t="s">
        <v>24</v>
      </c>
      <c r="B121" s="4">
        <v>42066</v>
      </c>
      <c r="C121" s="2">
        <v>2245.5</v>
      </c>
      <c r="D121" s="2">
        <f t="shared" si="21"/>
        <v>3951.2000000000721</v>
      </c>
      <c r="E121" s="2">
        <f>E120</f>
        <v>704582.5</v>
      </c>
      <c r="F121" s="2">
        <f t="shared" si="16"/>
        <v>708533.70000000007</v>
      </c>
      <c r="G121" s="2">
        <f t="shared" si="25"/>
        <v>474235.35008480359</v>
      </c>
      <c r="H121" s="3">
        <f t="shared" si="22"/>
        <v>0.66931939875944302</v>
      </c>
      <c r="M121" s="2">
        <f t="shared" si="30"/>
        <v>15407.081231108554</v>
      </c>
      <c r="N121" s="3">
        <f t="shared" si="17"/>
        <v>2.1745022475442667E-2</v>
      </c>
      <c r="O121" s="2">
        <f t="shared" si="31"/>
        <v>38255.86449688478</v>
      </c>
      <c r="P121" s="3">
        <f t="shared" si="24"/>
        <v>5.3993006256279376E-2</v>
      </c>
      <c r="Q121" s="2">
        <f t="shared" si="32"/>
        <v>180635.40418720318</v>
      </c>
      <c r="R121" s="3">
        <f t="shared" si="23"/>
        <v>0.25494257250883501</v>
      </c>
      <c r="S121" s="2">
        <f t="shared" si="33"/>
        <v>0</v>
      </c>
      <c r="T121" s="3">
        <f t="shared" si="18"/>
        <v>0</v>
      </c>
      <c r="U121" s="9">
        <f t="shared" si="19"/>
        <v>708533.70000000007</v>
      </c>
      <c r="V121" s="10">
        <f t="shared" si="20"/>
        <v>1</v>
      </c>
    </row>
    <row r="122" spans="1:22" x14ac:dyDescent="0.25">
      <c r="A122" s="1" t="s">
        <v>18</v>
      </c>
      <c r="B122" s="4">
        <v>42068</v>
      </c>
      <c r="C122" s="2">
        <v>0.09</v>
      </c>
      <c r="D122" s="2">
        <f t="shared" si="21"/>
        <v>3951.2900000000723</v>
      </c>
      <c r="E122" s="2">
        <f>E121</f>
        <v>704582.5</v>
      </c>
      <c r="F122" s="2">
        <f t="shared" si="16"/>
        <v>708533.79</v>
      </c>
      <c r="G122" s="2">
        <f t="shared" si="25"/>
        <v>474235.41032354947</v>
      </c>
      <c r="H122" s="3">
        <f t="shared" si="22"/>
        <v>0.66931939875944302</v>
      </c>
      <c r="M122" s="2">
        <f t="shared" si="30"/>
        <v>15407.083188160575</v>
      </c>
      <c r="N122" s="3">
        <f t="shared" si="17"/>
        <v>2.1745022475442667E-2</v>
      </c>
      <c r="O122" s="2">
        <f t="shared" si="31"/>
        <v>38255.869356255338</v>
      </c>
      <c r="P122" s="3">
        <f t="shared" si="24"/>
        <v>5.3993006256279376E-2</v>
      </c>
      <c r="Q122" s="2">
        <f t="shared" si="32"/>
        <v>180635.42713203467</v>
      </c>
      <c r="R122" s="3">
        <f t="shared" si="23"/>
        <v>0.25494257250883501</v>
      </c>
      <c r="S122" s="2">
        <f t="shared" si="33"/>
        <v>0</v>
      </c>
      <c r="T122" s="3">
        <f t="shared" si="18"/>
        <v>0</v>
      </c>
      <c r="U122" s="9">
        <f t="shared" si="19"/>
        <v>708533.79</v>
      </c>
      <c r="V122" s="10">
        <f t="shared" si="20"/>
        <v>1</v>
      </c>
    </row>
    <row r="123" spans="1:22" x14ac:dyDescent="0.25">
      <c r="A123" s="1" t="s">
        <v>21</v>
      </c>
      <c r="B123" s="4">
        <v>42073</v>
      </c>
      <c r="C123" s="2">
        <v>-2245.5</v>
      </c>
      <c r="D123" s="2">
        <f t="shared" si="21"/>
        <v>1705.7900000000723</v>
      </c>
      <c r="E123" s="2">
        <f>E122+2245.5</f>
        <v>706828</v>
      </c>
      <c r="F123" s="2">
        <f t="shared" si="16"/>
        <v>708533.79</v>
      </c>
      <c r="G123" s="2">
        <f t="shared" si="25"/>
        <v>474235.41032354947</v>
      </c>
      <c r="H123" s="3">
        <f t="shared" si="22"/>
        <v>0.66931939875944302</v>
      </c>
      <c r="M123" s="2">
        <f t="shared" si="30"/>
        <v>15407.083188160575</v>
      </c>
      <c r="N123" s="3">
        <f t="shared" si="17"/>
        <v>2.1745022475442667E-2</v>
      </c>
      <c r="O123" s="2">
        <f t="shared" si="31"/>
        <v>38255.869356255338</v>
      </c>
      <c r="P123" s="3">
        <f t="shared" si="24"/>
        <v>5.3993006256279376E-2</v>
      </c>
      <c r="Q123" s="2">
        <f t="shared" si="32"/>
        <v>180635.42713203467</v>
      </c>
      <c r="R123" s="3">
        <f t="shared" si="23"/>
        <v>0.25494257250883501</v>
      </c>
      <c r="S123" s="2">
        <f t="shared" si="33"/>
        <v>0</v>
      </c>
      <c r="T123" s="3">
        <f t="shared" si="18"/>
        <v>0</v>
      </c>
      <c r="U123" s="9">
        <f t="shared" si="19"/>
        <v>708533.79</v>
      </c>
      <c r="V123" s="10">
        <f t="shared" si="20"/>
        <v>1</v>
      </c>
    </row>
    <row r="124" spans="1:22" s="11" customFormat="1" ht="90" x14ac:dyDescent="0.25">
      <c r="A124" s="1" t="s">
        <v>39</v>
      </c>
      <c r="B124" s="4">
        <v>42088</v>
      </c>
      <c r="C124" s="2">
        <v>50000</v>
      </c>
      <c r="D124" s="2">
        <f t="shared" si="21"/>
        <v>51705.790000000074</v>
      </c>
      <c r="E124" s="2">
        <f>E123</f>
        <v>706828</v>
      </c>
      <c r="F124" s="2">
        <f t="shared" si="16"/>
        <v>758533.79</v>
      </c>
      <c r="G124" s="2">
        <f>G123</f>
        <v>474235.41032354947</v>
      </c>
      <c r="H124" s="3">
        <f t="shared" si="22"/>
        <v>0.62520011181512358</v>
      </c>
      <c r="I124" s="2"/>
      <c r="J124" s="3"/>
      <c r="K124" s="2"/>
      <c r="L124" s="3"/>
      <c r="M124" s="2">
        <f>M123+(50000*0.22)</f>
        <v>26407.083188160577</v>
      </c>
      <c r="N124" s="3">
        <f t="shared" si="17"/>
        <v>3.4813324780377387E-2</v>
      </c>
      <c r="O124" s="2">
        <f>O123</f>
        <v>38255.869356255338</v>
      </c>
      <c r="P124" s="3">
        <f t="shared" si="24"/>
        <v>5.0433968612334776E-2</v>
      </c>
      <c r="Q124" s="2">
        <f>Q123+(50000*0.78)-3600</f>
        <v>216035.42713203467</v>
      </c>
      <c r="R124" s="3">
        <f t="shared" si="23"/>
        <v>0.28480659659477353</v>
      </c>
      <c r="S124" s="2">
        <f>3600</f>
        <v>3600</v>
      </c>
      <c r="T124" s="3">
        <f t="shared" si="18"/>
        <v>4.7459981973907847E-3</v>
      </c>
      <c r="U124" s="9">
        <f t="shared" si="19"/>
        <v>758533.79</v>
      </c>
      <c r="V124" s="10">
        <f t="shared" si="20"/>
        <v>1</v>
      </c>
    </row>
    <row r="125" spans="1:22" x14ac:dyDescent="0.25">
      <c r="A125" s="1" t="s">
        <v>18</v>
      </c>
      <c r="B125" s="4">
        <v>42101</v>
      </c>
      <c r="C125" s="2">
        <v>0.91</v>
      </c>
      <c r="D125" s="2">
        <f t="shared" si="21"/>
        <v>51706.700000000077</v>
      </c>
      <c r="E125" s="2">
        <f>225000+625386</f>
        <v>850386</v>
      </c>
      <c r="F125" s="2">
        <f t="shared" si="16"/>
        <v>902092.70000000007</v>
      </c>
      <c r="G125" s="2">
        <f>F125*H124</f>
        <v>563988.4569076068</v>
      </c>
      <c r="H125" s="3">
        <f t="shared" si="22"/>
        <v>0.62520011181512358</v>
      </c>
      <c r="M125" s="2">
        <f>F125*N124</f>
        <v>31404.846147107546</v>
      </c>
      <c r="N125" s="3">
        <f t="shared" si="17"/>
        <v>3.4813324780377387E-2</v>
      </c>
      <c r="O125" s="2">
        <f>F125*P124</f>
        <v>45496.114917216335</v>
      </c>
      <c r="P125" s="3">
        <f>O125/F125</f>
        <v>5.0433968612334776E-2</v>
      </c>
      <c r="Q125" s="2">
        <f>F125*R124</f>
        <v>256921.95169999008</v>
      </c>
      <c r="R125" s="3">
        <f>Q125/F125</f>
        <v>0.28480659659477353</v>
      </c>
      <c r="S125" s="2">
        <f>F125*T124</f>
        <v>4281.3303280793862</v>
      </c>
      <c r="T125" s="3">
        <f>S125/F125</f>
        <v>4.7459981973907847E-3</v>
      </c>
      <c r="U125" s="9">
        <f t="shared" si="19"/>
        <v>902092.70000000019</v>
      </c>
      <c r="V125" s="10">
        <f t="shared" si="20"/>
        <v>1</v>
      </c>
    </row>
    <row r="126" spans="1:22" x14ac:dyDescent="0.25">
      <c r="A126" s="1" t="s">
        <v>24</v>
      </c>
      <c r="B126" s="4">
        <v>42101</v>
      </c>
      <c r="C126" s="2">
        <v>2245.5</v>
      </c>
      <c r="D126" s="2">
        <f t="shared" si="21"/>
        <v>53952.200000000077</v>
      </c>
      <c r="E126" s="2">
        <f>E125</f>
        <v>850386</v>
      </c>
      <c r="F126" s="2">
        <f t="shared" si="16"/>
        <v>904338.20000000007</v>
      </c>
      <c r="G126" s="2">
        <f t="shared" ref="G126:G189" si="34">F126*H125</f>
        <v>565392.34375868761</v>
      </c>
      <c r="H126" s="3">
        <f t="shared" si="22"/>
        <v>0.62520011181512358</v>
      </c>
      <c r="M126" s="2">
        <f t="shared" ref="M126:M189" si="35">F126*N125</f>
        <v>31483.019467901886</v>
      </c>
      <c r="N126" s="3">
        <f t="shared" si="17"/>
        <v>3.4813324780377387E-2</v>
      </c>
      <c r="O126" s="2">
        <f t="shared" ref="O126:O189" si="36">F126*P125</f>
        <v>45609.364393735334</v>
      </c>
      <c r="P126" s="3">
        <f t="shared" ref="P126:P189" si="37">O126/F126</f>
        <v>5.0433968612334776E-2</v>
      </c>
      <c r="Q126" s="2">
        <f t="shared" ref="Q126:Q189" si="38">F126*R125</f>
        <v>257561.48491264365</v>
      </c>
      <c r="R126" s="3">
        <f t="shared" ref="R126:R189" si="39">Q126/F126</f>
        <v>0.28480659659477353</v>
      </c>
      <c r="S126" s="2">
        <f t="shared" ref="S126:S189" si="40">F126*T125</f>
        <v>4291.9874670316276</v>
      </c>
      <c r="T126" s="3">
        <f t="shared" ref="T126:T189" si="41">S126/F126</f>
        <v>4.7459981973907847E-3</v>
      </c>
      <c r="U126" s="9">
        <f t="shared" si="19"/>
        <v>904338.20000000007</v>
      </c>
      <c r="V126" s="10">
        <f t="shared" si="20"/>
        <v>1</v>
      </c>
    </row>
    <row r="127" spans="1:22" x14ac:dyDescent="0.25">
      <c r="A127" s="1" t="s">
        <v>23</v>
      </c>
      <c r="B127" s="4">
        <v>42102</v>
      </c>
      <c r="C127" s="2">
        <v>-50000</v>
      </c>
      <c r="D127" s="2">
        <f t="shared" si="21"/>
        <v>3952.2000000000771</v>
      </c>
      <c r="E127" s="2">
        <f>E126+50000</f>
        <v>900386</v>
      </c>
      <c r="F127" s="2">
        <f t="shared" si="16"/>
        <v>904338.20000000007</v>
      </c>
      <c r="G127" s="2">
        <f t="shared" si="34"/>
        <v>565392.34375868761</v>
      </c>
      <c r="H127" s="3">
        <f t="shared" si="22"/>
        <v>0.62520011181512358</v>
      </c>
      <c r="M127" s="2">
        <f t="shared" si="35"/>
        <v>31483.019467901886</v>
      </c>
      <c r="N127" s="3">
        <f t="shared" si="17"/>
        <v>3.4813324780377387E-2</v>
      </c>
      <c r="O127" s="2">
        <f t="shared" si="36"/>
        <v>45609.364393735334</v>
      </c>
      <c r="P127" s="3">
        <f t="shared" si="37"/>
        <v>5.0433968612334776E-2</v>
      </c>
      <c r="Q127" s="2">
        <f t="shared" si="38"/>
        <v>257561.48491264365</v>
      </c>
      <c r="R127" s="3">
        <f t="shared" si="39"/>
        <v>0.28480659659477353</v>
      </c>
      <c r="S127" s="2">
        <f t="shared" si="40"/>
        <v>4291.9874670316276</v>
      </c>
      <c r="T127" s="3">
        <f t="shared" si="41"/>
        <v>4.7459981973907847E-3</v>
      </c>
      <c r="U127" s="9">
        <f t="shared" si="19"/>
        <v>904338.20000000007</v>
      </c>
      <c r="V127" s="10">
        <f t="shared" si="20"/>
        <v>1</v>
      </c>
    </row>
    <row r="128" spans="1:22" x14ac:dyDescent="0.25">
      <c r="A128" s="1" t="s">
        <v>21</v>
      </c>
      <c r="B128" s="4">
        <v>42104</v>
      </c>
      <c r="C128" s="2">
        <v>-2245.5</v>
      </c>
      <c r="D128" s="2">
        <f t="shared" si="21"/>
        <v>1706.7000000000771</v>
      </c>
      <c r="E128" s="2">
        <f>E127+2245.5</f>
        <v>902631.5</v>
      </c>
      <c r="F128" s="2">
        <f t="shared" si="16"/>
        <v>904338.20000000007</v>
      </c>
      <c r="G128" s="2">
        <f t="shared" si="34"/>
        <v>565392.34375868761</v>
      </c>
      <c r="H128" s="3">
        <f t="shared" si="22"/>
        <v>0.62520011181512358</v>
      </c>
      <c r="M128" s="2">
        <f t="shared" si="35"/>
        <v>31483.019467901886</v>
      </c>
      <c r="N128" s="3">
        <f t="shared" si="17"/>
        <v>3.4813324780377387E-2</v>
      </c>
      <c r="O128" s="2">
        <f t="shared" si="36"/>
        <v>45609.364393735334</v>
      </c>
      <c r="P128" s="3">
        <f t="shared" si="37"/>
        <v>5.0433968612334776E-2</v>
      </c>
      <c r="Q128" s="2">
        <f t="shared" si="38"/>
        <v>257561.48491264365</v>
      </c>
      <c r="R128" s="3">
        <f t="shared" si="39"/>
        <v>0.28480659659477353</v>
      </c>
      <c r="S128" s="2">
        <f t="shared" si="40"/>
        <v>4291.9874670316276</v>
      </c>
      <c r="T128" s="3">
        <f t="shared" si="41"/>
        <v>4.7459981973907847E-3</v>
      </c>
      <c r="U128" s="9">
        <f t="shared" si="19"/>
        <v>904338.20000000007</v>
      </c>
      <c r="V128" s="10">
        <f t="shared" si="20"/>
        <v>1</v>
      </c>
    </row>
    <row r="129" spans="1:22" x14ac:dyDescent="0.25">
      <c r="A129" s="1" t="s">
        <v>23</v>
      </c>
      <c r="B129" s="4">
        <v>42122</v>
      </c>
      <c r="C129" s="2">
        <v>-100</v>
      </c>
      <c r="D129" s="2">
        <f t="shared" si="21"/>
        <v>1606.7000000000771</v>
      </c>
      <c r="E129" s="2">
        <f>E128</f>
        <v>902631.5</v>
      </c>
      <c r="F129" s="2">
        <f t="shared" si="16"/>
        <v>904238.20000000007</v>
      </c>
      <c r="G129" s="2">
        <f t="shared" si="34"/>
        <v>565329.82374750613</v>
      </c>
      <c r="H129" s="3">
        <f t="shared" si="22"/>
        <v>0.62520011181512358</v>
      </c>
      <c r="M129" s="2">
        <f t="shared" si="35"/>
        <v>31479.538135423845</v>
      </c>
      <c r="N129" s="3">
        <f t="shared" si="17"/>
        <v>3.4813324780377387E-2</v>
      </c>
      <c r="O129" s="2">
        <f t="shared" si="36"/>
        <v>45604.320996874099</v>
      </c>
      <c r="P129" s="3">
        <f t="shared" si="37"/>
        <v>5.0433968612334776E-2</v>
      </c>
      <c r="Q129" s="2">
        <f t="shared" si="38"/>
        <v>257533.00425298416</v>
      </c>
      <c r="R129" s="3">
        <f t="shared" si="39"/>
        <v>0.28480659659477353</v>
      </c>
      <c r="S129" s="2">
        <f t="shared" si="40"/>
        <v>4291.5128672118881</v>
      </c>
      <c r="T129" s="3">
        <f t="shared" si="41"/>
        <v>4.7459981973907847E-3</v>
      </c>
      <c r="U129" s="9">
        <f t="shared" si="19"/>
        <v>904238.20000000019</v>
      </c>
      <c r="V129" s="10">
        <f t="shared" si="20"/>
        <v>1</v>
      </c>
    </row>
    <row r="130" spans="1:22" x14ac:dyDescent="0.25">
      <c r="A130" s="1" t="s">
        <v>24</v>
      </c>
      <c r="B130" s="4">
        <v>42129</v>
      </c>
      <c r="C130" s="2">
        <v>2245.5</v>
      </c>
      <c r="D130" s="2">
        <f t="shared" si="21"/>
        <v>3852.2000000000771</v>
      </c>
      <c r="E130" s="2">
        <f>E129</f>
        <v>902631.5</v>
      </c>
      <c r="F130" s="2">
        <f t="shared" si="16"/>
        <v>906483.70000000007</v>
      </c>
      <c r="G130" s="2">
        <f t="shared" si="34"/>
        <v>566733.71059858694</v>
      </c>
      <c r="H130" s="3">
        <f t="shared" si="22"/>
        <v>0.62520011181512358</v>
      </c>
      <c r="M130" s="2">
        <f t="shared" si="35"/>
        <v>31557.711456218185</v>
      </c>
      <c r="N130" s="3">
        <f t="shared" si="17"/>
        <v>3.4813324780377387E-2</v>
      </c>
      <c r="O130" s="2">
        <f t="shared" si="36"/>
        <v>45717.570473393098</v>
      </c>
      <c r="P130" s="3">
        <f t="shared" si="37"/>
        <v>5.0433968612334776E-2</v>
      </c>
      <c r="Q130" s="2">
        <f t="shared" si="38"/>
        <v>258172.53746563772</v>
      </c>
      <c r="R130" s="3">
        <f t="shared" si="39"/>
        <v>0.28480659659477353</v>
      </c>
      <c r="S130" s="2">
        <f t="shared" si="40"/>
        <v>4302.1700061641295</v>
      </c>
      <c r="T130" s="3">
        <f t="shared" si="41"/>
        <v>4.7459981973907847E-3</v>
      </c>
      <c r="U130" s="9">
        <f t="shared" si="19"/>
        <v>906483.7</v>
      </c>
      <c r="V130" s="10">
        <f t="shared" si="20"/>
        <v>1</v>
      </c>
    </row>
    <row r="131" spans="1:22" x14ac:dyDescent="0.25">
      <c r="A131" s="1" t="s">
        <v>18</v>
      </c>
      <c r="B131" s="4">
        <v>42129</v>
      </c>
      <c r="C131" s="2">
        <v>0.22</v>
      </c>
      <c r="D131" s="2">
        <f t="shared" si="21"/>
        <v>3852.4200000000769</v>
      </c>
      <c r="E131" s="2">
        <f>E130</f>
        <v>902631.5</v>
      </c>
      <c r="F131" s="2">
        <f t="shared" si="16"/>
        <v>906483.92</v>
      </c>
      <c r="G131" s="2">
        <f t="shared" si="34"/>
        <v>566733.84814261156</v>
      </c>
      <c r="H131" s="3">
        <f t="shared" si="22"/>
        <v>0.62520011181512358</v>
      </c>
      <c r="M131" s="2">
        <f t="shared" si="35"/>
        <v>31557.719115149634</v>
      </c>
      <c r="N131" s="3">
        <f t="shared" si="17"/>
        <v>3.4813324780377387E-2</v>
      </c>
      <c r="O131" s="2">
        <f t="shared" si="36"/>
        <v>45717.58156886619</v>
      </c>
      <c r="P131" s="3">
        <f t="shared" si="37"/>
        <v>5.0433968612334776E-2</v>
      </c>
      <c r="Q131" s="2">
        <f t="shared" si="38"/>
        <v>258172.60012308898</v>
      </c>
      <c r="R131" s="3">
        <f t="shared" si="39"/>
        <v>0.28480659659477353</v>
      </c>
      <c r="S131" s="2">
        <f t="shared" si="40"/>
        <v>4302.1710502837323</v>
      </c>
      <c r="T131" s="3">
        <f t="shared" si="41"/>
        <v>4.7459981973907847E-3</v>
      </c>
      <c r="U131" s="9">
        <f t="shared" si="19"/>
        <v>906483.92</v>
      </c>
      <c r="V131" s="10">
        <f t="shared" si="20"/>
        <v>1</v>
      </c>
    </row>
    <row r="132" spans="1:22" x14ac:dyDescent="0.25">
      <c r="A132" s="1" t="s">
        <v>21</v>
      </c>
      <c r="B132" s="4">
        <v>42135</v>
      </c>
      <c r="C132" s="2">
        <v>-2245.5</v>
      </c>
      <c r="D132" s="2">
        <f t="shared" si="21"/>
        <v>1606.9200000000769</v>
      </c>
      <c r="E132" s="2">
        <f>E131+2245.5</f>
        <v>904877</v>
      </c>
      <c r="F132" s="2">
        <f t="shared" si="16"/>
        <v>906483.92</v>
      </c>
      <c r="G132" s="2">
        <f t="shared" si="34"/>
        <v>566733.84814261156</v>
      </c>
      <c r="H132" s="3">
        <f t="shared" si="22"/>
        <v>0.62520011181512358</v>
      </c>
      <c r="M132" s="2">
        <f t="shared" si="35"/>
        <v>31557.719115149634</v>
      </c>
      <c r="N132" s="3">
        <f t="shared" si="17"/>
        <v>3.4813324780377387E-2</v>
      </c>
      <c r="O132" s="2">
        <f t="shared" si="36"/>
        <v>45717.58156886619</v>
      </c>
      <c r="P132" s="3">
        <f t="shared" si="37"/>
        <v>5.0433968612334776E-2</v>
      </c>
      <c r="Q132" s="2">
        <f t="shared" si="38"/>
        <v>258172.60012308898</v>
      </c>
      <c r="R132" s="3">
        <f t="shared" si="39"/>
        <v>0.28480659659477353</v>
      </c>
      <c r="S132" s="2">
        <f t="shared" si="40"/>
        <v>4302.1710502837323</v>
      </c>
      <c r="T132" s="3">
        <f t="shared" si="41"/>
        <v>4.7459981973907847E-3</v>
      </c>
      <c r="U132" s="9">
        <f t="shared" si="19"/>
        <v>906483.92</v>
      </c>
      <c r="V132" s="10">
        <f t="shared" si="20"/>
        <v>1</v>
      </c>
    </row>
    <row r="133" spans="1:22" x14ac:dyDescent="0.25">
      <c r="A133" s="1" t="s">
        <v>24</v>
      </c>
      <c r="B133" s="4">
        <v>42158</v>
      </c>
      <c r="C133" s="2">
        <v>2245.5</v>
      </c>
      <c r="D133" s="2">
        <f t="shared" si="21"/>
        <v>3852.4200000000769</v>
      </c>
      <c r="E133" s="2">
        <f>E132</f>
        <v>904877</v>
      </c>
      <c r="F133" s="2">
        <f t="shared" ref="F133:F196" si="42">D133+E133</f>
        <v>908729.42</v>
      </c>
      <c r="G133" s="2">
        <f t="shared" si="34"/>
        <v>568137.73499369237</v>
      </c>
      <c r="H133" s="3">
        <f t="shared" si="22"/>
        <v>0.62520011181512347</v>
      </c>
      <c r="M133" s="2">
        <f t="shared" si="35"/>
        <v>31635.892435943973</v>
      </c>
      <c r="N133" s="3">
        <f t="shared" ref="N133:N196" si="43">M133/F133</f>
        <v>3.4813324780377387E-2</v>
      </c>
      <c r="O133" s="2">
        <f t="shared" si="36"/>
        <v>45830.831045385188</v>
      </c>
      <c r="P133" s="3">
        <f t="shared" si="37"/>
        <v>5.0433968612334776E-2</v>
      </c>
      <c r="Q133" s="2">
        <f t="shared" si="38"/>
        <v>258812.13333574255</v>
      </c>
      <c r="R133" s="3">
        <f t="shared" si="39"/>
        <v>0.28480659659477353</v>
      </c>
      <c r="S133" s="2">
        <f t="shared" si="40"/>
        <v>4312.8281892359737</v>
      </c>
      <c r="T133" s="3">
        <f t="shared" si="41"/>
        <v>4.7459981973907847E-3</v>
      </c>
      <c r="U133" s="9">
        <f t="shared" ref="U133:U196" si="44">G133+M133+O133+Q133+S133</f>
        <v>908729.42</v>
      </c>
      <c r="V133" s="10">
        <f t="shared" ref="V133:V196" si="45">H133+N133+P133+R133+T133</f>
        <v>0.99999999999999978</v>
      </c>
    </row>
    <row r="134" spans="1:22" x14ac:dyDescent="0.25">
      <c r="A134" s="1" t="s">
        <v>18</v>
      </c>
      <c r="B134" s="4">
        <v>42160</v>
      </c>
      <c r="C134" s="2">
        <v>0.09</v>
      </c>
      <c r="D134" s="2">
        <f t="shared" ref="D134:D197" si="46">D133+C134</f>
        <v>3852.5100000000771</v>
      </c>
      <c r="E134" s="2">
        <f>E133</f>
        <v>904877</v>
      </c>
      <c r="F134" s="2">
        <f t="shared" si="42"/>
        <v>908729.51000000013</v>
      </c>
      <c r="G134" s="2">
        <f t="shared" si="34"/>
        <v>568137.79126170243</v>
      </c>
      <c r="H134" s="3">
        <f t="shared" si="22"/>
        <v>0.62520011181512347</v>
      </c>
      <c r="M134" s="2">
        <f t="shared" si="35"/>
        <v>31635.895569143206</v>
      </c>
      <c r="N134" s="3">
        <f t="shared" si="43"/>
        <v>3.4813324780377387E-2</v>
      </c>
      <c r="O134" s="2">
        <f t="shared" si="36"/>
        <v>45830.835584442364</v>
      </c>
      <c r="P134" s="3">
        <f t="shared" si="37"/>
        <v>5.0433968612334776E-2</v>
      </c>
      <c r="Q134" s="2">
        <f t="shared" si="38"/>
        <v>258812.15896833627</v>
      </c>
      <c r="R134" s="3">
        <f t="shared" si="39"/>
        <v>0.28480659659477353</v>
      </c>
      <c r="S134" s="2">
        <f t="shared" si="40"/>
        <v>4312.8286163758121</v>
      </c>
      <c r="T134" s="3">
        <f t="shared" si="41"/>
        <v>4.7459981973907855E-3</v>
      </c>
      <c r="U134" s="9">
        <f t="shared" si="44"/>
        <v>908729.51000000013</v>
      </c>
      <c r="V134" s="10">
        <f t="shared" si="45"/>
        <v>0.99999999999999978</v>
      </c>
    </row>
    <row r="135" spans="1:22" x14ac:dyDescent="0.25">
      <c r="A135" s="1" t="s">
        <v>21</v>
      </c>
      <c r="B135" s="4">
        <v>42165</v>
      </c>
      <c r="C135" s="2">
        <v>-2245.5</v>
      </c>
      <c r="D135" s="2">
        <f t="shared" si="46"/>
        <v>1607.0100000000771</v>
      </c>
      <c r="E135" s="2">
        <f>E134+2245.5</f>
        <v>907122.5</v>
      </c>
      <c r="F135" s="2">
        <f t="shared" si="42"/>
        <v>908729.51000000013</v>
      </c>
      <c r="G135" s="2">
        <f t="shared" si="34"/>
        <v>568137.79126170243</v>
      </c>
      <c r="H135" s="3">
        <f t="shared" ref="H135:H198" si="47">G135/F135</f>
        <v>0.62520011181512347</v>
      </c>
      <c r="M135" s="2">
        <f t="shared" si="35"/>
        <v>31635.895569143206</v>
      </c>
      <c r="N135" s="3">
        <f t="shared" si="43"/>
        <v>3.4813324780377387E-2</v>
      </c>
      <c r="O135" s="2">
        <f t="shared" si="36"/>
        <v>45830.835584442364</v>
      </c>
      <c r="P135" s="3">
        <f t="shared" si="37"/>
        <v>5.0433968612334776E-2</v>
      </c>
      <c r="Q135" s="2">
        <f t="shared" si="38"/>
        <v>258812.15896833627</v>
      </c>
      <c r="R135" s="3">
        <f t="shared" si="39"/>
        <v>0.28480659659477353</v>
      </c>
      <c r="S135" s="2">
        <f t="shared" si="40"/>
        <v>4312.8286163758121</v>
      </c>
      <c r="T135" s="3">
        <f t="shared" si="41"/>
        <v>4.7459981973907855E-3</v>
      </c>
      <c r="U135" s="9">
        <f t="shared" si="44"/>
        <v>908729.51000000013</v>
      </c>
      <c r="V135" s="10">
        <f t="shared" si="45"/>
        <v>0.99999999999999978</v>
      </c>
    </row>
    <row r="136" spans="1:22" x14ac:dyDescent="0.25">
      <c r="A136" s="1" t="s">
        <v>18</v>
      </c>
      <c r="B136" s="4">
        <v>42170</v>
      </c>
      <c r="C136" s="2">
        <v>0.02</v>
      </c>
      <c r="D136" s="2">
        <f t="shared" si="46"/>
        <v>1607.0300000000771</v>
      </c>
      <c r="E136" s="2">
        <f>E135</f>
        <v>907122.5</v>
      </c>
      <c r="F136" s="2">
        <f t="shared" si="42"/>
        <v>908729.53</v>
      </c>
      <c r="G136" s="2">
        <f t="shared" si="34"/>
        <v>568137.80376570462</v>
      </c>
      <c r="H136" s="3">
        <f t="shared" si="47"/>
        <v>0.62520011181512347</v>
      </c>
      <c r="M136" s="2">
        <f t="shared" si="35"/>
        <v>31635.896265409698</v>
      </c>
      <c r="N136" s="3">
        <f t="shared" si="43"/>
        <v>3.4813324780377387E-2</v>
      </c>
      <c r="O136" s="2">
        <f t="shared" si="36"/>
        <v>45830.836593121734</v>
      </c>
      <c r="P136" s="3">
        <f t="shared" si="37"/>
        <v>5.0433968612334776E-2</v>
      </c>
      <c r="Q136" s="2">
        <f t="shared" si="38"/>
        <v>258812.16466446815</v>
      </c>
      <c r="R136" s="3">
        <f t="shared" si="39"/>
        <v>0.28480659659477353</v>
      </c>
      <c r="S136" s="2">
        <f t="shared" si="40"/>
        <v>4312.828711295776</v>
      </c>
      <c r="T136" s="3">
        <f t="shared" si="41"/>
        <v>4.7459981973907855E-3</v>
      </c>
      <c r="U136" s="9">
        <f t="shared" si="44"/>
        <v>908729.52999999991</v>
      </c>
      <c r="V136" s="10">
        <f t="shared" si="45"/>
        <v>0.99999999999999978</v>
      </c>
    </row>
    <row r="137" spans="1:22" x14ac:dyDescent="0.25">
      <c r="A137" s="1" t="s">
        <v>18</v>
      </c>
      <c r="B137" s="4">
        <v>42186</v>
      </c>
      <c r="C137" s="2">
        <v>0.18</v>
      </c>
      <c r="D137" s="2">
        <f t="shared" si="46"/>
        <v>1607.2100000000771</v>
      </c>
      <c r="E137" s="2">
        <f>E136</f>
        <v>907122.5</v>
      </c>
      <c r="F137" s="2">
        <f t="shared" si="42"/>
        <v>908729.71000000008</v>
      </c>
      <c r="G137" s="2">
        <f t="shared" si="34"/>
        <v>568137.91630172473</v>
      </c>
      <c r="H137" s="3">
        <f t="shared" si="47"/>
        <v>0.62520011181512347</v>
      </c>
      <c r="M137" s="2">
        <f t="shared" si="35"/>
        <v>31635.902531808159</v>
      </c>
      <c r="N137" s="3">
        <f t="shared" si="43"/>
        <v>3.4813324780377387E-2</v>
      </c>
      <c r="O137" s="2">
        <f t="shared" si="36"/>
        <v>45830.845671236086</v>
      </c>
      <c r="P137" s="3">
        <f t="shared" si="37"/>
        <v>5.0433968612334776E-2</v>
      </c>
      <c r="Q137" s="2">
        <f t="shared" si="38"/>
        <v>258812.21592965556</v>
      </c>
      <c r="R137" s="3">
        <f t="shared" si="39"/>
        <v>0.28480659659477353</v>
      </c>
      <c r="S137" s="2">
        <f t="shared" si="40"/>
        <v>4312.8295655754519</v>
      </c>
      <c r="T137" s="3">
        <f t="shared" si="41"/>
        <v>4.7459981973907855E-3</v>
      </c>
      <c r="U137" s="9">
        <f t="shared" si="44"/>
        <v>908729.71</v>
      </c>
      <c r="V137" s="10">
        <f t="shared" si="45"/>
        <v>0.99999999999999978</v>
      </c>
    </row>
    <row r="138" spans="1:22" x14ac:dyDescent="0.25">
      <c r="A138" s="1" t="s">
        <v>24</v>
      </c>
      <c r="B138" s="4">
        <v>42192</v>
      </c>
      <c r="C138" s="2">
        <v>2245.5</v>
      </c>
      <c r="D138" s="2">
        <f t="shared" si="46"/>
        <v>3852.7100000000773</v>
      </c>
      <c r="E138" s="2">
        <f>E137</f>
        <v>907122.5</v>
      </c>
      <c r="F138" s="2">
        <f t="shared" si="42"/>
        <v>910975.21000000008</v>
      </c>
      <c r="G138" s="2">
        <f t="shared" si="34"/>
        <v>569541.80315280566</v>
      </c>
      <c r="H138" s="3">
        <f t="shared" si="47"/>
        <v>0.62520011181512347</v>
      </c>
      <c r="M138" s="2">
        <f t="shared" si="35"/>
        <v>31714.075852602498</v>
      </c>
      <c r="N138" s="3">
        <f t="shared" si="43"/>
        <v>3.4813324780377387E-2</v>
      </c>
      <c r="O138" s="2">
        <f t="shared" si="36"/>
        <v>45944.095147755084</v>
      </c>
      <c r="P138" s="3">
        <f t="shared" si="37"/>
        <v>5.0433968612334776E-2</v>
      </c>
      <c r="Q138" s="2">
        <f t="shared" si="38"/>
        <v>259451.74914230913</v>
      </c>
      <c r="R138" s="3">
        <f t="shared" si="39"/>
        <v>0.28480659659477353</v>
      </c>
      <c r="S138" s="2">
        <f t="shared" si="40"/>
        <v>4323.4867045276924</v>
      </c>
      <c r="T138" s="3">
        <f t="shared" si="41"/>
        <v>4.7459981973907855E-3</v>
      </c>
      <c r="U138" s="9">
        <f t="shared" si="44"/>
        <v>910975.21000000008</v>
      </c>
      <c r="V138" s="10">
        <f t="shared" si="45"/>
        <v>0.99999999999999978</v>
      </c>
    </row>
    <row r="139" spans="1:22" x14ac:dyDescent="0.25">
      <c r="A139" s="1" t="s">
        <v>18</v>
      </c>
      <c r="B139" s="4">
        <v>42217</v>
      </c>
      <c r="C139" s="2">
        <v>0.73</v>
      </c>
      <c r="D139" s="2">
        <f t="shared" si="46"/>
        <v>3853.4400000000774</v>
      </c>
      <c r="E139" s="2">
        <f>E138</f>
        <v>907122.5</v>
      </c>
      <c r="F139" s="2">
        <f t="shared" si="42"/>
        <v>910975.94000000006</v>
      </c>
      <c r="G139" s="2">
        <f t="shared" si="34"/>
        <v>569542.25954888726</v>
      </c>
      <c r="H139" s="3">
        <f t="shared" si="47"/>
        <v>0.62520011181512347</v>
      </c>
      <c r="M139" s="2">
        <f t="shared" si="35"/>
        <v>31714.101266329588</v>
      </c>
      <c r="N139" s="3">
        <f t="shared" si="43"/>
        <v>3.4813324780377387E-2</v>
      </c>
      <c r="O139" s="2">
        <f t="shared" si="36"/>
        <v>45944.131964552173</v>
      </c>
      <c r="P139" s="3">
        <f t="shared" si="37"/>
        <v>5.0433968612334776E-2</v>
      </c>
      <c r="Q139" s="2">
        <f t="shared" si="38"/>
        <v>259451.95705112463</v>
      </c>
      <c r="R139" s="3">
        <f t="shared" si="39"/>
        <v>0.28480659659477353</v>
      </c>
      <c r="S139" s="2">
        <f t="shared" si="40"/>
        <v>4323.4901691063769</v>
      </c>
      <c r="T139" s="3">
        <f t="shared" si="41"/>
        <v>4.7459981973907855E-3</v>
      </c>
      <c r="U139" s="9">
        <f t="shared" si="44"/>
        <v>910975.94000000018</v>
      </c>
      <c r="V139" s="10">
        <f t="shared" si="45"/>
        <v>0.99999999999999978</v>
      </c>
    </row>
    <row r="140" spans="1:22" x14ac:dyDescent="0.25">
      <c r="A140" s="1" t="s">
        <v>24</v>
      </c>
      <c r="B140" s="4">
        <v>42219</v>
      </c>
      <c r="C140" s="2">
        <v>2245.5</v>
      </c>
      <c r="D140" s="2">
        <f t="shared" si="46"/>
        <v>6098.9400000000769</v>
      </c>
      <c r="E140" s="2">
        <f>E139</f>
        <v>907122.5</v>
      </c>
      <c r="F140" s="2">
        <f t="shared" si="42"/>
        <v>913221.44000000006</v>
      </c>
      <c r="G140" s="2">
        <f t="shared" si="34"/>
        <v>570946.14639996807</v>
      </c>
      <c r="H140" s="3">
        <f t="shared" si="47"/>
        <v>0.62520011181512347</v>
      </c>
      <c r="M140" s="2">
        <f t="shared" si="35"/>
        <v>31792.274587123924</v>
      </c>
      <c r="N140" s="3">
        <f t="shared" si="43"/>
        <v>3.4813324780377387E-2</v>
      </c>
      <c r="O140" s="2">
        <f t="shared" si="36"/>
        <v>46057.381441071171</v>
      </c>
      <c r="P140" s="3">
        <f t="shared" si="37"/>
        <v>5.0433968612334776E-2</v>
      </c>
      <c r="Q140" s="2">
        <f t="shared" si="38"/>
        <v>260091.49026377819</v>
      </c>
      <c r="R140" s="3">
        <f t="shared" si="39"/>
        <v>0.28480659659477353</v>
      </c>
      <c r="S140" s="2">
        <f t="shared" si="40"/>
        <v>4334.1473080586175</v>
      </c>
      <c r="T140" s="3">
        <f t="shared" si="41"/>
        <v>4.7459981973907855E-3</v>
      </c>
      <c r="U140" s="9">
        <f t="shared" si="44"/>
        <v>913221.44</v>
      </c>
      <c r="V140" s="10">
        <f t="shared" si="45"/>
        <v>0.99999999999999978</v>
      </c>
    </row>
    <row r="141" spans="1:22" x14ac:dyDescent="0.25">
      <c r="A141" s="1" t="s">
        <v>21</v>
      </c>
      <c r="B141" s="4">
        <v>42226</v>
      </c>
      <c r="C141" s="2">
        <v>-2245.5</v>
      </c>
      <c r="D141" s="2">
        <f t="shared" si="46"/>
        <v>3853.4400000000769</v>
      </c>
      <c r="E141" s="2">
        <f>E140+2245.5</f>
        <v>909368</v>
      </c>
      <c r="F141" s="2">
        <f t="shared" si="42"/>
        <v>913221.44000000006</v>
      </c>
      <c r="G141" s="2">
        <f t="shared" si="34"/>
        <v>570946.14639996807</v>
      </c>
      <c r="H141" s="3">
        <f t="shared" si="47"/>
        <v>0.62520011181512347</v>
      </c>
      <c r="M141" s="2">
        <f t="shared" si="35"/>
        <v>31792.274587123924</v>
      </c>
      <c r="N141" s="3">
        <f t="shared" si="43"/>
        <v>3.4813324780377387E-2</v>
      </c>
      <c r="O141" s="2">
        <f t="shared" si="36"/>
        <v>46057.381441071171</v>
      </c>
      <c r="P141" s="3">
        <f t="shared" si="37"/>
        <v>5.0433968612334776E-2</v>
      </c>
      <c r="Q141" s="2">
        <f t="shared" si="38"/>
        <v>260091.49026377819</v>
      </c>
      <c r="R141" s="3">
        <f t="shared" si="39"/>
        <v>0.28480659659477353</v>
      </c>
      <c r="S141" s="2">
        <f t="shared" si="40"/>
        <v>4334.1473080586175</v>
      </c>
      <c r="T141" s="3">
        <f t="shared" si="41"/>
        <v>4.7459981973907855E-3</v>
      </c>
      <c r="U141" s="9">
        <f t="shared" si="44"/>
        <v>913221.44</v>
      </c>
      <c r="V141" s="10">
        <f t="shared" si="45"/>
        <v>0.99999999999999978</v>
      </c>
    </row>
    <row r="142" spans="1:22" x14ac:dyDescent="0.25">
      <c r="A142" s="1" t="s">
        <v>25</v>
      </c>
      <c r="B142" s="4">
        <v>42237</v>
      </c>
      <c r="C142" s="2">
        <v>59973.54</v>
      </c>
      <c r="D142" s="2">
        <f t="shared" si="46"/>
        <v>63826.980000000076</v>
      </c>
      <c r="E142" s="2">
        <f>E141-59973.54</f>
        <v>849394.46</v>
      </c>
      <c r="F142" s="2">
        <f t="shared" si="42"/>
        <v>913221.44000000006</v>
      </c>
      <c r="G142" s="2">
        <f t="shared" si="34"/>
        <v>570946.14639996807</v>
      </c>
      <c r="H142" s="3">
        <f t="shared" si="47"/>
        <v>0.62520011181512347</v>
      </c>
      <c r="M142" s="2">
        <f t="shared" si="35"/>
        <v>31792.274587123924</v>
      </c>
      <c r="N142" s="3">
        <f t="shared" si="43"/>
        <v>3.4813324780377387E-2</v>
      </c>
      <c r="O142" s="2">
        <f t="shared" si="36"/>
        <v>46057.381441071171</v>
      </c>
      <c r="P142" s="3">
        <f t="shared" si="37"/>
        <v>5.0433968612334776E-2</v>
      </c>
      <c r="Q142" s="2">
        <f t="shared" si="38"/>
        <v>260091.49026377819</v>
      </c>
      <c r="R142" s="3">
        <f t="shared" si="39"/>
        <v>0.28480659659477353</v>
      </c>
      <c r="S142" s="2">
        <f t="shared" si="40"/>
        <v>4334.1473080586175</v>
      </c>
      <c r="T142" s="3">
        <f t="shared" si="41"/>
        <v>4.7459981973907855E-3</v>
      </c>
      <c r="U142" s="9">
        <f t="shared" si="44"/>
        <v>913221.44</v>
      </c>
      <c r="V142" s="10">
        <f t="shared" si="45"/>
        <v>0.99999999999999978</v>
      </c>
    </row>
    <row r="143" spans="1:22" x14ac:dyDescent="0.25">
      <c r="A143" s="1" t="s">
        <v>18</v>
      </c>
      <c r="B143" s="4">
        <v>42248</v>
      </c>
      <c r="C143" s="2">
        <v>5.44</v>
      </c>
      <c r="D143" s="2">
        <f t="shared" si="46"/>
        <v>63832.420000000078</v>
      </c>
      <c r="E143" s="2">
        <f>E142</f>
        <v>849394.46</v>
      </c>
      <c r="F143" s="2">
        <f t="shared" si="42"/>
        <v>913226.88</v>
      </c>
      <c r="G143" s="2">
        <f t="shared" si="34"/>
        <v>570949.54748857638</v>
      </c>
      <c r="H143" s="3">
        <f t="shared" si="47"/>
        <v>0.62520011181512347</v>
      </c>
      <c r="M143" s="2">
        <f t="shared" si="35"/>
        <v>31792.463971610727</v>
      </c>
      <c r="N143" s="3">
        <f t="shared" si="43"/>
        <v>3.4813324780377387E-2</v>
      </c>
      <c r="O143" s="2">
        <f t="shared" si="36"/>
        <v>46057.655801860419</v>
      </c>
      <c r="P143" s="3">
        <f t="shared" si="37"/>
        <v>5.0433968612334776E-2</v>
      </c>
      <c r="Q143" s="2">
        <f t="shared" si="38"/>
        <v>260093.03961166367</v>
      </c>
      <c r="R143" s="3">
        <f t="shared" si="39"/>
        <v>0.28480659659477353</v>
      </c>
      <c r="S143" s="2">
        <f t="shared" si="40"/>
        <v>4334.1731262888115</v>
      </c>
      <c r="T143" s="3">
        <f t="shared" si="41"/>
        <v>4.7459981973907855E-3</v>
      </c>
      <c r="U143" s="9">
        <f t="shared" si="44"/>
        <v>913226.88</v>
      </c>
      <c r="V143" s="10">
        <f t="shared" si="45"/>
        <v>0.99999999999999978</v>
      </c>
    </row>
    <row r="144" spans="1:22" x14ac:dyDescent="0.25">
      <c r="A144" s="1" t="s">
        <v>24</v>
      </c>
      <c r="B144" s="4">
        <v>42250</v>
      </c>
      <c r="C144" s="2">
        <v>2245.5</v>
      </c>
      <c r="D144" s="2">
        <f t="shared" si="46"/>
        <v>66077.920000000071</v>
      </c>
      <c r="E144" s="2">
        <f>E143</f>
        <v>849394.46</v>
      </c>
      <c r="F144" s="2">
        <f t="shared" si="42"/>
        <v>915472.38</v>
      </c>
      <c r="G144" s="2">
        <f t="shared" si="34"/>
        <v>572353.43433965719</v>
      </c>
      <c r="H144" s="3">
        <f t="shared" si="47"/>
        <v>0.62520011181512347</v>
      </c>
      <c r="M144" s="2">
        <f t="shared" si="35"/>
        <v>31870.637292405063</v>
      </c>
      <c r="N144" s="3">
        <f t="shared" si="43"/>
        <v>3.4813324780377387E-2</v>
      </c>
      <c r="O144" s="2">
        <f t="shared" si="36"/>
        <v>46170.905278379418</v>
      </c>
      <c r="P144" s="3">
        <f t="shared" si="37"/>
        <v>5.0433968612334776E-2</v>
      </c>
      <c r="Q144" s="2">
        <f t="shared" si="38"/>
        <v>260732.57282431723</v>
      </c>
      <c r="R144" s="3">
        <f t="shared" si="39"/>
        <v>0.28480659659477353</v>
      </c>
      <c r="S144" s="2">
        <f t="shared" si="40"/>
        <v>4344.8302652410521</v>
      </c>
      <c r="T144" s="3">
        <f t="shared" si="41"/>
        <v>4.7459981973907855E-3</v>
      </c>
      <c r="U144" s="9">
        <f t="shared" si="44"/>
        <v>915472.38</v>
      </c>
      <c r="V144" s="10">
        <f t="shared" si="45"/>
        <v>0.99999999999999978</v>
      </c>
    </row>
    <row r="145" spans="1:22" x14ac:dyDescent="0.25">
      <c r="A145" s="1" t="s">
        <v>21</v>
      </c>
      <c r="B145" s="4">
        <v>42257</v>
      </c>
      <c r="C145" s="2">
        <v>-2245.5</v>
      </c>
      <c r="D145" s="2">
        <f t="shared" si="46"/>
        <v>63832.420000000071</v>
      </c>
      <c r="E145" s="2">
        <f>E144+2245.5</f>
        <v>851639.96</v>
      </c>
      <c r="F145" s="2">
        <f t="shared" si="42"/>
        <v>915472.38</v>
      </c>
      <c r="G145" s="2">
        <f t="shared" si="34"/>
        <v>572353.43433965719</v>
      </c>
      <c r="H145" s="3">
        <f t="shared" si="47"/>
        <v>0.62520011181512347</v>
      </c>
      <c r="M145" s="2">
        <f t="shared" si="35"/>
        <v>31870.637292405063</v>
      </c>
      <c r="N145" s="3">
        <f t="shared" si="43"/>
        <v>3.4813324780377387E-2</v>
      </c>
      <c r="O145" s="2">
        <f t="shared" si="36"/>
        <v>46170.905278379418</v>
      </c>
      <c r="P145" s="3">
        <f t="shared" si="37"/>
        <v>5.0433968612334776E-2</v>
      </c>
      <c r="Q145" s="2">
        <f t="shared" si="38"/>
        <v>260732.57282431723</v>
      </c>
      <c r="R145" s="3">
        <f t="shared" si="39"/>
        <v>0.28480659659477353</v>
      </c>
      <c r="S145" s="2">
        <f t="shared" si="40"/>
        <v>4344.8302652410521</v>
      </c>
      <c r="T145" s="3">
        <f t="shared" si="41"/>
        <v>4.7459981973907855E-3</v>
      </c>
      <c r="U145" s="9">
        <f t="shared" si="44"/>
        <v>915472.38</v>
      </c>
      <c r="V145" s="10">
        <f t="shared" si="45"/>
        <v>0.99999999999999978</v>
      </c>
    </row>
    <row r="146" spans="1:22" x14ac:dyDescent="0.25">
      <c r="A146" s="1" t="s">
        <v>18</v>
      </c>
      <c r="B146" s="4">
        <v>42278</v>
      </c>
      <c r="C146" s="2">
        <v>13.22</v>
      </c>
      <c r="D146" s="2">
        <f t="shared" si="46"/>
        <v>63845.640000000072</v>
      </c>
      <c r="E146" s="2">
        <f>E145</f>
        <v>851639.96</v>
      </c>
      <c r="F146" s="2">
        <f t="shared" si="42"/>
        <v>915485.60000000009</v>
      </c>
      <c r="G146" s="2">
        <f t="shared" si="34"/>
        <v>572361.6994851355</v>
      </c>
      <c r="H146" s="3">
        <f t="shared" si="47"/>
        <v>0.62520011181512347</v>
      </c>
      <c r="M146" s="2">
        <f t="shared" si="35"/>
        <v>31871.097524558663</v>
      </c>
      <c r="N146" s="3">
        <f t="shared" si="43"/>
        <v>3.4813324780377387E-2</v>
      </c>
      <c r="O146" s="2">
        <f t="shared" si="36"/>
        <v>46171.572015444472</v>
      </c>
      <c r="P146" s="3">
        <f t="shared" si="37"/>
        <v>5.0433968612334776E-2</v>
      </c>
      <c r="Q146" s="2">
        <f t="shared" si="38"/>
        <v>260736.33796752422</v>
      </c>
      <c r="R146" s="3">
        <f t="shared" si="39"/>
        <v>0.28480659659477353</v>
      </c>
      <c r="S146" s="2">
        <f t="shared" si="40"/>
        <v>4344.8930073372221</v>
      </c>
      <c r="T146" s="3">
        <f t="shared" si="41"/>
        <v>4.7459981973907855E-3</v>
      </c>
      <c r="U146" s="9">
        <f t="shared" si="44"/>
        <v>915485.60000000009</v>
      </c>
      <c r="V146" s="10">
        <f t="shared" si="45"/>
        <v>0.99999999999999978</v>
      </c>
    </row>
    <row r="147" spans="1:22" x14ac:dyDescent="0.25">
      <c r="A147" s="1" t="s">
        <v>24</v>
      </c>
      <c r="B147" s="4">
        <v>42282</v>
      </c>
      <c r="C147" s="2">
        <v>2245.5</v>
      </c>
      <c r="D147" s="2">
        <f t="shared" si="46"/>
        <v>66091.140000000072</v>
      </c>
      <c r="E147" s="2">
        <f>E146</f>
        <v>851639.96</v>
      </c>
      <c r="F147" s="2">
        <f t="shared" si="42"/>
        <v>917731.10000000009</v>
      </c>
      <c r="G147" s="2">
        <f t="shared" si="34"/>
        <v>573765.58633621631</v>
      </c>
      <c r="H147" s="3">
        <f t="shared" si="47"/>
        <v>0.62520011181512347</v>
      </c>
      <c r="M147" s="2">
        <f t="shared" si="35"/>
        <v>31949.270845353003</v>
      </c>
      <c r="N147" s="3">
        <f t="shared" si="43"/>
        <v>3.4813324780377387E-2</v>
      </c>
      <c r="O147" s="2">
        <f t="shared" si="36"/>
        <v>46284.82149196347</v>
      </c>
      <c r="P147" s="3">
        <f t="shared" si="37"/>
        <v>5.0433968612334776E-2</v>
      </c>
      <c r="Q147" s="2">
        <f t="shared" si="38"/>
        <v>261375.87118017778</v>
      </c>
      <c r="R147" s="3">
        <f t="shared" si="39"/>
        <v>0.28480659659477353</v>
      </c>
      <c r="S147" s="2">
        <f t="shared" si="40"/>
        <v>4355.5501462894636</v>
      </c>
      <c r="T147" s="3">
        <f t="shared" si="41"/>
        <v>4.7459981973907855E-3</v>
      </c>
      <c r="U147" s="9">
        <f t="shared" si="44"/>
        <v>917731.10000000009</v>
      </c>
      <c r="V147" s="10">
        <f t="shared" si="45"/>
        <v>0.99999999999999978</v>
      </c>
    </row>
    <row r="148" spans="1:22" x14ac:dyDescent="0.25">
      <c r="A148" s="1" t="s">
        <v>27</v>
      </c>
      <c r="B148" s="4">
        <v>42286</v>
      </c>
      <c r="C148" s="2">
        <v>-61500</v>
      </c>
      <c r="D148" s="2">
        <f t="shared" si="46"/>
        <v>4591.1400000000722</v>
      </c>
      <c r="E148" s="2">
        <f>E147+61500</f>
        <v>913139.96</v>
      </c>
      <c r="F148" s="2">
        <f t="shared" si="42"/>
        <v>917731.10000000009</v>
      </c>
      <c r="G148" s="2">
        <f t="shared" si="34"/>
        <v>573765.58633621631</v>
      </c>
      <c r="H148" s="3">
        <f t="shared" si="47"/>
        <v>0.62520011181512347</v>
      </c>
      <c r="M148" s="2">
        <f t="shared" si="35"/>
        <v>31949.270845353003</v>
      </c>
      <c r="N148" s="3">
        <f t="shared" si="43"/>
        <v>3.4813324780377387E-2</v>
      </c>
      <c r="O148" s="2">
        <f t="shared" si="36"/>
        <v>46284.82149196347</v>
      </c>
      <c r="P148" s="3">
        <f t="shared" si="37"/>
        <v>5.0433968612334776E-2</v>
      </c>
      <c r="Q148" s="2">
        <f t="shared" si="38"/>
        <v>261375.87118017778</v>
      </c>
      <c r="R148" s="3">
        <f t="shared" si="39"/>
        <v>0.28480659659477353</v>
      </c>
      <c r="S148" s="2">
        <f t="shared" si="40"/>
        <v>4355.5501462894636</v>
      </c>
      <c r="T148" s="3">
        <f t="shared" si="41"/>
        <v>4.7459981973907855E-3</v>
      </c>
      <c r="U148" s="9">
        <f t="shared" si="44"/>
        <v>917731.10000000009</v>
      </c>
      <c r="V148" s="10">
        <f t="shared" si="45"/>
        <v>0.99999999999999978</v>
      </c>
    </row>
    <row r="149" spans="1:22" x14ac:dyDescent="0.25">
      <c r="A149" s="1" t="s">
        <v>21</v>
      </c>
      <c r="B149" s="4">
        <v>42289</v>
      </c>
      <c r="C149" s="2">
        <v>-2245.5</v>
      </c>
      <c r="D149" s="2">
        <f t="shared" si="46"/>
        <v>2345.6400000000722</v>
      </c>
      <c r="E149" s="2">
        <f>E148+2245.5</f>
        <v>915385.46</v>
      </c>
      <c r="F149" s="2">
        <f t="shared" si="42"/>
        <v>917731.10000000009</v>
      </c>
      <c r="G149" s="2">
        <f t="shared" si="34"/>
        <v>573765.58633621631</v>
      </c>
      <c r="H149" s="3">
        <f t="shared" si="47"/>
        <v>0.62520011181512347</v>
      </c>
      <c r="M149" s="2">
        <f t="shared" si="35"/>
        <v>31949.270845353003</v>
      </c>
      <c r="N149" s="3">
        <f t="shared" si="43"/>
        <v>3.4813324780377387E-2</v>
      </c>
      <c r="O149" s="2">
        <f t="shared" si="36"/>
        <v>46284.82149196347</v>
      </c>
      <c r="P149" s="3">
        <f t="shared" si="37"/>
        <v>5.0433968612334776E-2</v>
      </c>
      <c r="Q149" s="2">
        <f t="shared" si="38"/>
        <v>261375.87118017778</v>
      </c>
      <c r="R149" s="3">
        <f t="shared" si="39"/>
        <v>0.28480659659477353</v>
      </c>
      <c r="S149" s="2">
        <f t="shared" si="40"/>
        <v>4355.5501462894636</v>
      </c>
      <c r="T149" s="3">
        <f t="shared" si="41"/>
        <v>4.7459981973907855E-3</v>
      </c>
      <c r="U149" s="9">
        <f t="shared" si="44"/>
        <v>917731.10000000009</v>
      </c>
      <c r="V149" s="10">
        <f t="shared" si="45"/>
        <v>0.99999999999999978</v>
      </c>
    </row>
    <row r="150" spans="1:22" x14ac:dyDescent="0.25">
      <c r="A150" s="1" t="s">
        <v>18</v>
      </c>
      <c r="B150" s="4">
        <v>42309</v>
      </c>
      <c r="C150" s="2">
        <v>3.97</v>
      </c>
      <c r="D150" s="2">
        <f t="shared" si="46"/>
        <v>2349.610000000072</v>
      </c>
      <c r="E150" s="2">
        <f>E149</f>
        <v>915385.46</v>
      </c>
      <c r="F150" s="2">
        <f t="shared" si="42"/>
        <v>917735.07000000007</v>
      </c>
      <c r="G150" s="2">
        <f t="shared" si="34"/>
        <v>573768.06838066026</v>
      </c>
      <c r="H150" s="3">
        <f t="shared" si="47"/>
        <v>0.62520011181512358</v>
      </c>
      <c r="M150" s="2">
        <f t="shared" si="35"/>
        <v>31949.409054252377</v>
      </c>
      <c r="N150" s="3">
        <f t="shared" si="43"/>
        <v>3.4813324780377387E-2</v>
      </c>
      <c r="O150" s="2">
        <f t="shared" si="36"/>
        <v>46285.02171481886</v>
      </c>
      <c r="P150" s="3">
        <f t="shared" si="37"/>
        <v>5.0433968612334776E-2</v>
      </c>
      <c r="Q150" s="2">
        <f t="shared" si="38"/>
        <v>261377.00186236628</v>
      </c>
      <c r="R150" s="3">
        <f t="shared" si="39"/>
        <v>0.28480659659477353</v>
      </c>
      <c r="S150" s="2">
        <f t="shared" si="40"/>
        <v>4355.5689879023066</v>
      </c>
      <c r="T150" s="3">
        <f t="shared" si="41"/>
        <v>4.7459981973907855E-3</v>
      </c>
      <c r="U150" s="9">
        <f t="shared" si="44"/>
        <v>917735.07000000007</v>
      </c>
      <c r="V150" s="10">
        <f t="shared" si="45"/>
        <v>1</v>
      </c>
    </row>
    <row r="151" spans="1:22" x14ac:dyDescent="0.25">
      <c r="A151" s="1" t="s">
        <v>24</v>
      </c>
      <c r="B151" s="4">
        <v>42311</v>
      </c>
      <c r="C151" s="2">
        <v>2245.5</v>
      </c>
      <c r="D151" s="2">
        <f t="shared" si="46"/>
        <v>4595.1100000000715</v>
      </c>
      <c r="E151" s="2">
        <f>E150</f>
        <v>915385.46</v>
      </c>
      <c r="F151" s="2">
        <f t="shared" si="42"/>
        <v>919980.57000000007</v>
      </c>
      <c r="G151" s="2">
        <f t="shared" si="34"/>
        <v>575171.95523174119</v>
      </c>
      <c r="H151" s="3">
        <f t="shared" si="47"/>
        <v>0.62520011181512358</v>
      </c>
      <c r="M151" s="2">
        <f t="shared" si="35"/>
        <v>32027.582375046717</v>
      </c>
      <c r="N151" s="3">
        <f t="shared" si="43"/>
        <v>3.4813324780377387E-2</v>
      </c>
      <c r="O151" s="2">
        <f t="shared" si="36"/>
        <v>46398.271191337859</v>
      </c>
      <c r="P151" s="3">
        <f t="shared" si="37"/>
        <v>5.0433968612334776E-2</v>
      </c>
      <c r="Q151" s="2">
        <f t="shared" si="38"/>
        <v>262016.53507501984</v>
      </c>
      <c r="R151" s="3">
        <f t="shared" si="39"/>
        <v>0.28480659659477353</v>
      </c>
      <c r="S151" s="2">
        <f t="shared" si="40"/>
        <v>4366.2261268545481</v>
      </c>
      <c r="T151" s="3">
        <f t="shared" si="41"/>
        <v>4.7459981973907855E-3</v>
      </c>
      <c r="U151" s="9">
        <f t="shared" si="44"/>
        <v>919980.57000000007</v>
      </c>
      <c r="V151" s="10">
        <f t="shared" si="45"/>
        <v>1</v>
      </c>
    </row>
    <row r="152" spans="1:22" x14ac:dyDescent="0.25">
      <c r="A152" s="1" t="s">
        <v>21</v>
      </c>
      <c r="B152" s="4">
        <v>42318</v>
      </c>
      <c r="C152" s="2">
        <v>-2245.5</v>
      </c>
      <c r="D152" s="2">
        <f t="shared" si="46"/>
        <v>2349.6100000000715</v>
      </c>
      <c r="E152" s="2">
        <f>E151+2245.5</f>
        <v>917630.96</v>
      </c>
      <c r="F152" s="2">
        <f t="shared" si="42"/>
        <v>919980.57000000007</v>
      </c>
      <c r="G152" s="2">
        <f t="shared" si="34"/>
        <v>575171.95523174119</v>
      </c>
      <c r="H152" s="3">
        <f t="shared" si="47"/>
        <v>0.62520011181512358</v>
      </c>
      <c r="M152" s="2">
        <f t="shared" si="35"/>
        <v>32027.582375046717</v>
      </c>
      <c r="N152" s="3">
        <f t="shared" si="43"/>
        <v>3.4813324780377387E-2</v>
      </c>
      <c r="O152" s="2">
        <f t="shared" si="36"/>
        <v>46398.271191337859</v>
      </c>
      <c r="P152" s="3">
        <f t="shared" si="37"/>
        <v>5.0433968612334776E-2</v>
      </c>
      <c r="Q152" s="2">
        <f t="shared" si="38"/>
        <v>262016.53507501984</v>
      </c>
      <c r="R152" s="3">
        <f t="shared" si="39"/>
        <v>0.28480659659477353</v>
      </c>
      <c r="S152" s="2">
        <f t="shared" si="40"/>
        <v>4366.2261268545481</v>
      </c>
      <c r="T152" s="3">
        <f t="shared" si="41"/>
        <v>4.7459981973907855E-3</v>
      </c>
      <c r="U152" s="9">
        <f t="shared" si="44"/>
        <v>919980.57000000007</v>
      </c>
      <c r="V152" s="10">
        <f t="shared" si="45"/>
        <v>1</v>
      </c>
    </row>
    <row r="153" spans="1:22" x14ac:dyDescent="0.25">
      <c r="A153" s="1" t="s">
        <v>18</v>
      </c>
      <c r="B153" s="4">
        <v>42705</v>
      </c>
      <c r="C153" s="2">
        <v>0.59</v>
      </c>
      <c r="D153" s="2">
        <f t="shared" si="46"/>
        <v>2350.2000000000717</v>
      </c>
      <c r="E153" s="2">
        <f>E152</f>
        <v>917630.96</v>
      </c>
      <c r="F153" s="2">
        <f t="shared" si="42"/>
        <v>919981.16</v>
      </c>
      <c r="G153" s="2">
        <f t="shared" si="34"/>
        <v>575172.32409980707</v>
      </c>
      <c r="H153" s="3">
        <f t="shared" si="47"/>
        <v>0.62520011181512358</v>
      </c>
      <c r="M153" s="2">
        <f t="shared" si="35"/>
        <v>32027.602914908337</v>
      </c>
      <c r="N153" s="3">
        <f t="shared" si="43"/>
        <v>3.4813324780377387E-2</v>
      </c>
      <c r="O153" s="2">
        <f t="shared" si="36"/>
        <v>46398.300947379335</v>
      </c>
      <c r="P153" s="3">
        <f t="shared" si="37"/>
        <v>5.0433968612334769E-2</v>
      </c>
      <c r="Q153" s="2">
        <f t="shared" si="38"/>
        <v>262016.70311091183</v>
      </c>
      <c r="R153" s="3">
        <f t="shared" si="39"/>
        <v>0.28480659659477353</v>
      </c>
      <c r="S153" s="2">
        <f t="shared" si="40"/>
        <v>4366.2289269934836</v>
      </c>
      <c r="T153" s="3">
        <f t="shared" si="41"/>
        <v>4.7459981973907847E-3</v>
      </c>
      <c r="U153" s="9">
        <f t="shared" si="44"/>
        <v>919981.15999999992</v>
      </c>
      <c r="V153" s="10">
        <f t="shared" si="45"/>
        <v>1</v>
      </c>
    </row>
    <row r="154" spans="1:22" x14ac:dyDescent="0.25">
      <c r="A154" s="1" t="s">
        <v>24</v>
      </c>
      <c r="B154" s="4">
        <v>42341</v>
      </c>
      <c r="C154" s="2">
        <v>2245.5</v>
      </c>
      <c r="D154" s="2">
        <f t="shared" si="46"/>
        <v>4595.7000000000717</v>
      </c>
      <c r="E154" s="2">
        <f>E153</f>
        <v>917630.96</v>
      </c>
      <c r="F154" s="2">
        <f t="shared" si="42"/>
        <v>922226.66</v>
      </c>
      <c r="G154" s="2">
        <f t="shared" si="34"/>
        <v>576576.21095088799</v>
      </c>
      <c r="H154" s="3">
        <f t="shared" si="47"/>
        <v>0.62520011181512358</v>
      </c>
      <c r="M154" s="2">
        <f t="shared" si="35"/>
        <v>32105.776235702673</v>
      </c>
      <c r="N154" s="3">
        <f t="shared" si="43"/>
        <v>3.4813324780377387E-2</v>
      </c>
      <c r="O154" s="2">
        <f t="shared" si="36"/>
        <v>46511.550423898327</v>
      </c>
      <c r="P154" s="3">
        <f t="shared" si="37"/>
        <v>5.0433968612334762E-2</v>
      </c>
      <c r="Q154" s="2">
        <f t="shared" si="38"/>
        <v>262656.23632356536</v>
      </c>
      <c r="R154" s="3">
        <f t="shared" si="39"/>
        <v>0.28480659659477353</v>
      </c>
      <c r="S154" s="2">
        <f t="shared" si="40"/>
        <v>4376.8860659457241</v>
      </c>
      <c r="T154" s="3">
        <f t="shared" si="41"/>
        <v>4.7459981973907847E-3</v>
      </c>
      <c r="U154" s="9">
        <f t="shared" si="44"/>
        <v>922226.66</v>
      </c>
      <c r="V154" s="10">
        <f t="shared" si="45"/>
        <v>1</v>
      </c>
    </row>
    <row r="155" spans="1:22" x14ac:dyDescent="0.25">
      <c r="A155" s="1" t="s">
        <v>21</v>
      </c>
      <c r="B155" s="4">
        <v>42348</v>
      </c>
      <c r="C155" s="2">
        <v>-2245.5</v>
      </c>
      <c r="D155" s="2">
        <f t="shared" si="46"/>
        <v>2350.2000000000717</v>
      </c>
      <c r="E155" s="2">
        <f>E154+2245.5</f>
        <v>919876.46</v>
      </c>
      <c r="F155" s="2">
        <f t="shared" si="42"/>
        <v>922226.66</v>
      </c>
      <c r="G155" s="2">
        <f t="shared" si="34"/>
        <v>576576.21095088799</v>
      </c>
      <c r="H155" s="3">
        <f t="shared" si="47"/>
        <v>0.62520011181512358</v>
      </c>
      <c r="M155" s="2">
        <f t="shared" si="35"/>
        <v>32105.776235702673</v>
      </c>
      <c r="N155" s="3">
        <f t="shared" si="43"/>
        <v>3.4813324780377387E-2</v>
      </c>
      <c r="O155" s="2">
        <f t="shared" si="36"/>
        <v>46511.550423898327</v>
      </c>
      <c r="P155" s="3">
        <f t="shared" si="37"/>
        <v>5.0433968612334762E-2</v>
      </c>
      <c r="Q155" s="2">
        <f t="shared" si="38"/>
        <v>262656.23632356536</v>
      </c>
      <c r="R155" s="3">
        <f t="shared" si="39"/>
        <v>0.28480659659477353</v>
      </c>
      <c r="S155" s="2">
        <f t="shared" si="40"/>
        <v>4376.8860659457241</v>
      </c>
      <c r="T155" s="3">
        <f t="shared" si="41"/>
        <v>4.7459981973907847E-3</v>
      </c>
      <c r="U155" s="9">
        <f t="shared" si="44"/>
        <v>922226.66</v>
      </c>
      <c r="V155" s="10">
        <f t="shared" si="45"/>
        <v>1</v>
      </c>
    </row>
    <row r="156" spans="1:22" x14ac:dyDescent="0.25">
      <c r="A156" s="1" t="s">
        <v>18</v>
      </c>
      <c r="B156" s="4">
        <v>42370</v>
      </c>
      <c r="C156" s="2">
        <v>0.6</v>
      </c>
      <c r="D156" s="2">
        <f t="shared" si="46"/>
        <v>2350.8000000000716</v>
      </c>
      <c r="E156" s="2">
        <f>E155</f>
        <v>919876.46</v>
      </c>
      <c r="F156" s="2">
        <f t="shared" si="42"/>
        <v>922227.26</v>
      </c>
      <c r="G156" s="2">
        <f t="shared" si="34"/>
        <v>576576.58607095503</v>
      </c>
      <c r="H156" s="3">
        <f t="shared" si="47"/>
        <v>0.62520011181512358</v>
      </c>
      <c r="M156" s="2">
        <f t="shared" si="35"/>
        <v>32105.797123697539</v>
      </c>
      <c r="N156" s="3">
        <f t="shared" si="43"/>
        <v>3.4813324780377387E-2</v>
      </c>
      <c r="O156" s="2">
        <f t="shared" si="36"/>
        <v>46511.580684279492</v>
      </c>
      <c r="P156" s="3">
        <f t="shared" si="37"/>
        <v>5.0433968612334762E-2</v>
      </c>
      <c r="Q156" s="2">
        <f t="shared" si="38"/>
        <v>262656.4072075233</v>
      </c>
      <c r="R156" s="3">
        <f t="shared" si="39"/>
        <v>0.28480659659477348</v>
      </c>
      <c r="S156" s="2">
        <f t="shared" si="40"/>
        <v>4376.8889135446425</v>
      </c>
      <c r="T156" s="3">
        <f t="shared" si="41"/>
        <v>4.7459981973907847E-3</v>
      </c>
      <c r="U156" s="9">
        <f t="shared" si="44"/>
        <v>922227.26</v>
      </c>
      <c r="V156" s="10">
        <f t="shared" si="45"/>
        <v>0.99999999999999989</v>
      </c>
    </row>
    <row r="157" spans="1:22" x14ac:dyDescent="0.25">
      <c r="A157" s="1" t="s">
        <v>24</v>
      </c>
      <c r="B157" s="4">
        <v>42373</v>
      </c>
      <c r="C157" s="2">
        <v>2245.5</v>
      </c>
      <c r="D157" s="2">
        <f t="shared" si="46"/>
        <v>4596.300000000072</v>
      </c>
      <c r="E157" s="2">
        <f>E156</f>
        <v>919876.46</v>
      </c>
      <c r="F157" s="2">
        <f t="shared" si="42"/>
        <v>924472.76</v>
      </c>
      <c r="G157" s="2">
        <f t="shared" si="34"/>
        <v>577980.47292203596</v>
      </c>
      <c r="H157" s="3">
        <f t="shared" si="47"/>
        <v>0.62520011181512358</v>
      </c>
      <c r="M157" s="2">
        <f t="shared" si="35"/>
        <v>32183.970444491879</v>
      </c>
      <c r="N157" s="3">
        <f t="shared" si="43"/>
        <v>3.4813324780377387E-2</v>
      </c>
      <c r="O157" s="2">
        <f t="shared" si="36"/>
        <v>46624.83016079849</v>
      </c>
      <c r="P157" s="3">
        <f t="shared" si="37"/>
        <v>5.0433968612334762E-2</v>
      </c>
      <c r="Q157" s="2">
        <f t="shared" si="38"/>
        <v>263295.94042017683</v>
      </c>
      <c r="R157" s="3">
        <f t="shared" si="39"/>
        <v>0.28480659659477348</v>
      </c>
      <c r="S157" s="2">
        <f t="shared" si="40"/>
        <v>4387.5460524968839</v>
      </c>
      <c r="T157" s="3">
        <f t="shared" si="41"/>
        <v>4.7459981973907847E-3</v>
      </c>
      <c r="U157" s="9">
        <f t="shared" si="44"/>
        <v>924472.76</v>
      </c>
      <c r="V157" s="10">
        <f t="shared" si="45"/>
        <v>0.99999999999999989</v>
      </c>
    </row>
    <row r="158" spans="1:22" x14ac:dyDescent="0.25">
      <c r="A158" s="1" t="s">
        <v>21</v>
      </c>
      <c r="B158" s="4">
        <v>42380</v>
      </c>
      <c r="C158" s="2">
        <v>-2245.5</v>
      </c>
      <c r="D158" s="2">
        <f t="shared" si="46"/>
        <v>2350.800000000072</v>
      </c>
      <c r="E158" s="2">
        <f>E157+2245.5</f>
        <v>922121.96</v>
      </c>
      <c r="F158" s="2">
        <f t="shared" si="42"/>
        <v>924472.76</v>
      </c>
      <c r="G158" s="2">
        <f t="shared" si="34"/>
        <v>577980.47292203596</v>
      </c>
      <c r="H158" s="3">
        <f t="shared" si="47"/>
        <v>0.62520011181512358</v>
      </c>
      <c r="M158" s="2">
        <f t="shared" si="35"/>
        <v>32183.970444491879</v>
      </c>
      <c r="N158" s="3">
        <f t="shared" si="43"/>
        <v>3.4813324780377387E-2</v>
      </c>
      <c r="O158" s="2">
        <f t="shared" si="36"/>
        <v>46624.83016079849</v>
      </c>
      <c r="P158" s="3">
        <f t="shared" si="37"/>
        <v>5.0433968612334762E-2</v>
      </c>
      <c r="Q158" s="2">
        <f t="shared" si="38"/>
        <v>263295.94042017683</v>
      </c>
      <c r="R158" s="3">
        <f t="shared" si="39"/>
        <v>0.28480659659477348</v>
      </c>
      <c r="S158" s="2">
        <f t="shared" si="40"/>
        <v>4387.5460524968839</v>
      </c>
      <c r="T158" s="3">
        <f t="shared" si="41"/>
        <v>4.7459981973907847E-3</v>
      </c>
      <c r="U158" s="9">
        <f t="shared" si="44"/>
        <v>924472.76</v>
      </c>
      <c r="V158" s="10">
        <f t="shared" si="45"/>
        <v>0.99999999999999989</v>
      </c>
    </row>
    <row r="159" spans="1:22" x14ac:dyDescent="0.25">
      <c r="A159" s="1" t="s">
        <v>18</v>
      </c>
      <c r="B159" s="4">
        <v>42401</v>
      </c>
      <c r="C159" s="2">
        <v>0.61</v>
      </c>
      <c r="D159" s="2">
        <f t="shared" si="46"/>
        <v>2351.4100000000722</v>
      </c>
      <c r="E159" s="2">
        <f>E158</f>
        <v>922121.96</v>
      </c>
      <c r="F159" s="2">
        <f t="shared" si="42"/>
        <v>924473.37</v>
      </c>
      <c r="G159" s="2">
        <f t="shared" si="34"/>
        <v>577980.85429410415</v>
      </c>
      <c r="H159" s="3">
        <f t="shared" si="47"/>
        <v>0.62520011181512358</v>
      </c>
      <c r="M159" s="2">
        <f t="shared" si="35"/>
        <v>32183.991680619994</v>
      </c>
      <c r="N159" s="3">
        <f t="shared" si="43"/>
        <v>3.4813324780377387E-2</v>
      </c>
      <c r="O159" s="2">
        <f t="shared" si="36"/>
        <v>46624.860925519344</v>
      </c>
      <c r="P159" s="3">
        <f t="shared" si="37"/>
        <v>5.0433968612334769E-2</v>
      </c>
      <c r="Q159" s="2">
        <f t="shared" si="38"/>
        <v>263296.11415220075</v>
      </c>
      <c r="R159" s="3">
        <f t="shared" si="39"/>
        <v>0.28480659659477348</v>
      </c>
      <c r="S159" s="2">
        <f t="shared" si="40"/>
        <v>4387.5489475557843</v>
      </c>
      <c r="T159" s="3">
        <f t="shared" si="41"/>
        <v>4.7459981973907847E-3</v>
      </c>
      <c r="U159" s="9">
        <f t="shared" si="44"/>
        <v>924473.37000000011</v>
      </c>
      <c r="V159" s="10">
        <f t="shared" si="45"/>
        <v>0.99999999999999989</v>
      </c>
    </row>
    <row r="160" spans="1:22" x14ac:dyDescent="0.25">
      <c r="A160" s="1" t="s">
        <v>24</v>
      </c>
      <c r="B160" s="4">
        <v>42403</v>
      </c>
      <c r="C160" s="2">
        <v>2245.5</v>
      </c>
      <c r="D160" s="2">
        <f t="shared" si="46"/>
        <v>4596.9100000000726</v>
      </c>
      <c r="E160" s="2">
        <f>E159</f>
        <v>922121.96</v>
      </c>
      <c r="F160" s="2">
        <f t="shared" si="42"/>
        <v>926718.87</v>
      </c>
      <c r="G160" s="2">
        <f t="shared" si="34"/>
        <v>579384.74114518496</v>
      </c>
      <c r="H160" s="3">
        <f t="shared" si="47"/>
        <v>0.62520011181512358</v>
      </c>
      <c r="M160" s="2">
        <f t="shared" si="35"/>
        <v>32262.165001414331</v>
      </c>
      <c r="N160" s="3">
        <f t="shared" si="43"/>
        <v>3.4813324780377387E-2</v>
      </c>
      <c r="O160" s="2">
        <f t="shared" si="36"/>
        <v>46738.110402038343</v>
      </c>
      <c r="P160" s="3">
        <f t="shared" si="37"/>
        <v>5.0433968612334769E-2</v>
      </c>
      <c r="Q160" s="2">
        <f t="shared" si="38"/>
        <v>263935.64736485435</v>
      </c>
      <c r="R160" s="3">
        <f t="shared" si="39"/>
        <v>0.28480659659477348</v>
      </c>
      <c r="S160" s="2">
        <f t="shared" si="40"/>
        <v>4398.2060865080248</v>
      </c>
      <c r="T160" s="3">
        <f t="shared" si="41"/>
        <v>4.7459981973907847E-3</v>
      </c>
      <c r="U160" s="9">
        <f t="shared" si="44"/>
        <v>926718.87</v>
      </c>
      <c r="V160" s="10">
        <f t="shared" si="45"/>
        <v>0.99999999999999989</v>
      </c>
    </row>
    <row r="161" spans="1:22" x14ac:dyDescent="0.25">
      <c r="A161" s="1" t="s">
        <v>21</v>
      </c>
      <c r="B161" s="4">
        <v>42410</v>
      </c>
      <c r="C161" s="2">
        <v>-2245.5</v>
      </c>
      <c r="D161" s="2">
        <f t="shared" si="46"/>
        <v>2351.4100000000726</v>
      </c>
      <c r="E161" s="2">
        <f>E160+2245.5</f>
        <v>924367.46</v>
      </c>
      <c r="F161" s="2">
        <f t="shared" si="42"/>
        <v>926718.87</v>
      </c>
      <c r="G161" s="2">
        <f t="shared" si="34"/>
        <v>579384.74114518496</v>
      </c>
      <c r="H161" s="3">
        <f t="shared" si="47"/>
        <v>0.62520011181512358</v>
      </c>
      <c r="M161" s="2">
        <f t="shared" si="35"/>
        <v>32262.165001414331</v>
      </c>
      <c r="N161" s="3">
        <f t="shared" si="43"/>
        <v>3.4813324780377387E-2</v>
      </c>
      <c r="O161" s="2">
        <f t="shared" si="36"/>
        <v>46738.110402038343</v>
      </c>
      <c r="P161" s="3">
        <f t="shared" si="37"/>
        <v>5.0433968612334769E-2</v>
      </c>
      <c r="Q161" s="2">
        <f t="shared" si="38"/>
        <v>263935.64736485435</v>
      </c>
      <c r="R161" s="3">
        <f t="shared" si="39"/>
        <v>0.28480659659477348</v>
      </c>
      <c r="S161" s="2">
        <f t="shared" si="40"/>
        <v>4398.2060865080248</v>
      </c>
      <c r="T161" s="3">
        <f t="shared" si="41"/>
        <v>4.7459981973907847E-3</v>
      </c>
      <c r="U161" s="9">
        <f t="shared" si="44"/>
        <v>926718.87</v>
      </c>
      <c r="V161" s="10">
        <f t="shared" si="45"/>
        <v>0.99999999999999989</v>
      </c>
    </row>
    <row r="162" spans="1:22" s="11" customFormat="1" ht="105" x14ac:dyDescent="0.25">
      <c r="A162" s="1" t="s">
        <v>40</v>
      </c>
      <c r="B162" s="4">
        <v>42411</v>
      </c>
      <c r="C162" s="2">
        <v>100000</v>
      </c>
      <c r="D162" s="2">
        <f t="shared" si="46"/>
        <v>102351.41000000008</v>
      </c>
      <c r="E162" s="2">
        <f>E161</f>
        <v>924367.46</v>
      </c>
      <c r="F162" s="2">
        <f t="shared" si="42"/>
        <v>1026718.87</v>
      </c>
      <c r="G162" s="2">
        <f>G161</f>
        <v>579384.74114518496</v>
      </c>
      <c r="H162" s="3">
        <f t="shared" si="47"/>
        <v>0.56430709327976503</v>
      </c>
      <c r="I162" s="2"/>
      <c r="J162" s="3"/>
      <c r="K162" s="2"/>
      <c r="L162" s="3"/>
      <c r="M162" s="2">
        <f>M161+(100000*0.25)</f>
        <v>57262.165001414331</v>
      </c>
      <c r="N162" s="3">
        <f t="shared" si="43"/>
        <v>5.5772000178991872E-2</v>
      </c>
      <c r="O162" s="2">
        <f>O161</f>
        <v>46738.110402038343</v>
      </c>
      <c r="P162" s="3">
        <f t="shared" si="37"/>
        <v>4.5521818842229271E-2</v>
      </c>
      <c r="Q162" s="2">
        <f>Q161+(100000*0.75)-35000</f>
        <v>303935.64736485435</v>
      </c>
      <c r="R162" s="3">
        <f t="shared" si="39"/>
        <v>0.29602616280428773</v>
      </c>
      <c r="S162" s="2">
        <f>S161+35000</f>
        <v>39398.206086508028</v>
      </c>
      <c r="T162" s="3">
        <f t="shared" si="41"/>
        <v>3.8372924894726081E-2</v>
      </c>
      <c r="U162" s="9">
        <f t="shared" si="44"/>
        <v>1026718.87</v>
      </c>
      <c r="V162" s="10">
        <f t="shared" si="45"/>
        <v>1</v>
      </c>
    </row>
    <row r="163" spans="1:22" x14ac:dyDescent="0.25">
      <c r="A163" s="1" t="s">
        <v>28</v>
      </c>
      <c r="B163" s="4">
        <v>42412</v>
      </c>
      <c r="C163" s="2">
        <v>-100000</v>
      </c>
      <c r="D163" s="2">
        <f t="shared" si="46"/>
        <v>2351.4100000000763</v>
      </c>
      <c r="E163" s="2">
        <f>E162+100000</f>
        <v>1024367.46</v>
      </c>
      <c r="F163" s="2">
        <f t="shared" si="42"/>
        <v>1026718.87</v>
      </c>
      <c r="G163" s="2">
        <f t="shared" si="34"/>
        <v>579384.74114518496</v>
      </c>
      <c r="H163" s="3">
        <f t="shared" si="47"/>
        <v>0.56430709327976503</v>
      </c>
      <c r="M163" s="2">
        <f t="shared" si="35"/>
        <v>57262.165001414331</v>
      </c>
      <c r="N163" s="3">
        <f t="shared" si="43"/>
        <v>5.5772000178991872E-2</v>
      </c>
      <c r="O163" s="2">
        <f t="shared" si="36"/>
        <v>46738.110402038343</v>
      </c>
      <c r="P163" s="3">
        <f t="shared" si="37"/>
        <v>4.5521818842229271E-2</v>
      </c>
      <c r="Q163" s="2">
        <f t="shared" si="38"/>
        <v>303935.64736485435</v>
      </c>
      <c r="R163" s="3">
        <f t="shared" si="39"/>
        <v>0.29602616280428773</v>
      </c>
      <c r="S163" s="2">
        <f t="shared" si="40"/>
        <v>39398.206086508028</v>
      </c>
      <c r="T163" s="3">
        <f t="shared" si="41"/>
        <v>3.8372924894726081E-2</v>
      </c>
      <c r="U163" s="9">
        <f t="shared" si="44"/>
        <v>1026718.87</v>
      </c>
      <c r="V163" s="10">
        <f t="shared" si="45"/>
        <v>1</v>
      </c>
    </row>
    <row r="164" spans="1:22" x14ac:dyDescent="0.25">
      <c r="A164" s="1" t="s">
        <v>18</v>
      </c>
      <c r="B164" s="4">
        <v>42430</v>
      </c>
      <c r="C164" s="2">
        <v>1.26</v>
      </c>
      <c r="D164" s="2">
        <f t="shared" si="46"/>
        <v>2352.6700000000765</v>
      </c>
      <c r="E164" s="2">
        <f>E163</f>
        <v>1024367.46</v>
      </c>
      <c r="F164" s="2">
        <f t="shared" si="42"/>
        <v>1026720.13</v>
      </c>
      <c r="G164" s="2">
        <f t="shared" si="34"/>
        <v>579385.45217212243</v>
      </c>
      <c r="H164" s="3">
        <f t="shared" si="47"/>
        <v>0.56430709327976503</v>
      </c>
      <c r="M164" s="2">
        <f t="shared" si="35"/>
        <v>57262.23527413456</v>
      </c>
      <c r="N164" s="3">
        <f t="shared" si="43"/>
        <v>5.5772000178991872E-2</v>
      </c>
      <c r="O164" s="2">
        <f t="shared" si="36"/>
        <v>46738.167759530086</v>
      </c>
      <c r="P164" s="3">
        <f t="shared" si="37"/>
        <v>4.5521818842229271E-2</v>
      </c>
      <c r="Q164" s="2">
        <f t="shared" si="38"/>
        <v>303936.02035781945</v>
      </c>
      <c r="R164" s="3">
        <f t="shared" si="39"/>
        <v>0.29602616280428773</v>
      </c>
      <c r="S164" s="2">
        <f t="shared" si="40"/>
        <v>39398.254436393399</v>
      </c>
      <c r="T164" s="3">
        <f t="shared" si="41"/>
        <v>3.8372924894726081E-2</v>
      </c>
      <c r="U164" s="9">
        <f t="shared" si="44"/>
        <v>1026720.13</v>
      </c>
      <c r="V164" s="10">
        <f t="shared" si="45"/>
        <v>1</v>
      </c>
    </row>
    <row r="165" spans="1:22" x14ac:dyDescent="0.25">
      <c r="A165" s="1" t="s">
        <v>24</v>
      </c>
      <c r="B165" s="4">
        <v>42432</v>
      </c>
      <c r="C165" s="2">
        <v>2245.5</v>
      </c>
      <c r="D165" s="2">
        <f t="shared" si="46"/>
        <v>4598.1700000000765</v>
      </c>
      <c r="E165" s="2">
        <f>E164</f>
        <v>1024367.46</v>
      </c>
      <c r="F165" s="2">
        <f t="shared" si="42"/>
        <v>1028965.63</v>
      </c>
      <c r="G165" s="2">
        <f t="shared" si="34"/>
        <v>580652.6037500822</v>
      </c>
      <c r="H165" s="3">
        <f t="shared" si="47"/>
        <v>0.56430709327976503</v>
      </c>
      <c r="M165" s="2">
        <f t="shared" si="35"/>
        <v>57387.471300536483</v>
      </c>
      <c r="N165" s="3">
        <f t="shared" si="43"/>
        <v>5.5772000178991872E-2</v>
      </c>
      <c r="O165" s="2">
        <f t="shared" si="36"/>
        <v>46840.38700374031</v>
      </c>
      <c r="P165" s="3">
        <f t="shared" si="37"/>
        <v>4.5521818842229271E-2</v>
      </c>
      <c r="Q165" s="2">
        <f t="shared" si="38"/>
        <v>304600.74710639648</v>
      </c>
      <c r="R165" s="3">
        <f t="shared" si="39"/>
        <v>0.29602616280428773</v>
      </c>
      <c r="S165" s="2">
        <f t="shared" si="40"/>
        <v>39484.420839244507</v>
      </c>
      <c r="T165" s="3">
        <f t="shared" si="41"/>
        <v>3.8372924894726081E-2</v>
      </c>
      <c r="U165" s="9">
        <f t="shared" si="44"/>
        <v>1028965.63</v>
      </c>
      <c r="V165" s="10">
        <f t="shared" si="45"/>
        <v>1</v>
      </c>
    </row>
    <row r="166" spans="1:22" x14ac:dyDescent="0.25">
      <c r="A166" s="1" t="s">
        <v>28</v>
      </c>
      <c r="B166" s="4">
        <v>42439</v>
      </c>
      <c r="C166" s="2">
        <v>-2245.5</v>
      </c>
      <c r="D166" s="2">
        <f t="shared" si="46"/>
        <v>2352.6700000000765</v>
      </c>
      <c r="E166" s="2">
        <f>E165+2245.5</f>
        <v>1026612.96</v>
      </c>
      <c r="F166" s="2">
        <f t="shared" si="42"/>
        <v>1028965.63</v>
      </c>
      <c r="G166" s="2">
        <f t="shared" si="34"/>
        <v>580652.6037500822</v>
      </c>
      <c r="H166" s="3">
        <f t="shared" si="47"/>
        <v>0.56430709327976503</v>
      </c>
      <c r="M166" s="2">
        <f t="shared" si="35"/>
        <v>57387.471300536483</v>
      </c>
      <c r="N166" s="3">
        <f t="shared" si="43"/>
        <v>5.5772000178991872E-2</v>
      </c>
      <c r="O166" s="2">
        <f t="shared" si="36"/>
        <v>46840.38700374031</v>
      </c>
      <c r="P166" s="3">
        <f t="shared" si="37"/>
        <v>4.5521818842229271E-2</v>
      </c>
      <c r="Q166" s="2">
        <f t="shared" si="38"/>
        <v>304600.74710639648</v>
      </c>
      <c r="R166" s="3">
        <f t="shared" si="39"/>
        <v>0.29602616280428773</v>
      </c>
      <c r="S166" s="2">
        <f t="shared" si="40"/>
        <v>39484.420839244507</v>
      </c>
      <c r="T166" s="3">
        <f t="shared" si="41"/>
        <v>3.8372924894726081E-2</v>
      </c>
      <c r="U166" s="9">
        <f t="shared" si="44"/>
        <v>1028965.63</v>
      </c>
      <c r="V166" s="10">
        <f t="shared" si="45"/>
        <v>1</v>
      </c>
    </row>
    <row r="167" spans="1:22" x14ac:dyDescent="0.25">
      <c r="A167" s="1" t="s">
        <v>18</v>
      </c>
      <c r="B167" s="4">
        <v>42461</v>
      </c>
      <c r="C167" s="2">
        <v>0.6</v>
      </c>
      <c r="D167" s="2">
        <f t="shared" si="46"/>
        <v>2353.2700000000764</v>
      </c>
      <c r="E167" s="2">
        <f>E166</f>
        <v>1026612.96</v>
      </c>
      <c r="F167" s="2">
        <f t="shared" si="42"/>
        <v>1028966.23</v>
      </c>
      <c r="G167" s="2">
        <f t="shared" si="34"/>
        <v>580652.94233433809</v>
      </c>
      <c r="H167" s="3">
        <f t="shared" si="47"/>
        <v>0.56430709327976503</v>
      </c>
      <c r="M167" s="2">
        <f t="shared" si="35"/>
        <v>57387.504763736593</v>
      </c>
      <c r="N167" s="3">
        <f t="shared" si="43"/>
        <v>5.5772000178991872E-2</v>
      </c>
      <c r="O167" s="2">
        <f t="shared" si="36"/>
        <v>46840.414316831615</v>
      </c>
      <c r="P167" s="3">
        <f t="shared" si="37"/>
        <v>4.5521818842229271E-2</v>
      </c>
      <c r="Q167" s="2">
        <f t="shared" si="38"/>
        <v>304600.92472209415</v>
      </c>
      <c r="R167" s="3">
        <f t="shared" si="39"/>
        <v>0.29602616280428773</v>
      </c>
      <c r="S167" s="2">
        <f t="shared" si="40"/>
        <v>39484.44386299944</v>
      </c>
      <c r="T167" s="3">
        <f t="shared" si="41"/>
        <v>3.8372924894726081E-2</v>
      </c>
      <c r="U167" s="9">
        <f t="shared" si="44"/>
        <v>1028966.2299999999</v>
      </c>
      <c r="V167" s="10">
        <f t="shared" si="45"/>
        <v>1</v>
      </c>
    </row>
    <row r="168" spans="1:22" x14ac:dyDescent="0.25">
      <c r="A168" s="1" t="s">
        <v>24</v>
      </c>
      <c r="B168" s="4">
        <v>42464</v>
      </c>
      <c r="C168" s="2">
        <v>2245.5</v>
      </c>
      <c r="D168" s="2">
        <f t="shared" si="46"/>
        <v>4598.7700000000768</v>
      </c>
      <c r="E168" s="2">
        <f>752205+225000</f>
        <v>977205</v>
      </c>
      <c r="F168" s="2">
        <f t="shared" si="42"/>
        <v>981803.77</v>
      </c>
      <c r="G168" s="2">
        <f t="shared" si="34"/>
        <v>554038.83161981497</v>
      </c>
      <c r="H168" s="3">
        <f t="shared" si="47"/>
        <v>0.56430709327976503</v>
      </c>
      <c r="M168" s="2">
        <f t="shared" si="35"/>
        <v>54757.160036174893</v>
      </c>
      <c r="N168" s="3">
        <f t="shared" si="43"/>
        <v>5.5772000178991872E-2</v>
      </c>
      <c r="O168" s="2">
        <f t="shared" si="36"/>
        <v>44693.493356557738</v>
      </c>
      <c r="P168" s="3">
        <f t="shared" si="37"/>
        <v>4.5521818842229271E-2</v>
      </c>
      <c r="Q168" s="2">
        <f t="shared" si="38"/>
        <v>290639.60265988344</v>
      </c>
      <c r="R168" s="3">
        <f t="shared" si="39"/>
        <v>0.29602616280428773</v>
      </c>
      <c r="S168" s="2">
        <f t="shared" si="40"/>
        <v>37674.682327568917</v>
      </c>
      <c r="T168" s="3">
        <f t="shared" si="41"/>
        <v>3.8372924894726081E-2</v>
      </c>
      <c r="U168" s="9">
        <f t="shared" si="44"/>
        <v>981803.7699999999</v>
      </c>
      <c r="V168" s="10">
        <f t="shared" si="45"/>
        <v>1</v>
      </c>
    </row>
    <row r="169" spans="1:22" x14ac:dyDescent="0.25">
      <c r="A169" s="1" t="s">
        <v>28</v>
      </c>
      <c r="B169" s="4">
        <v>42471</v>
      </c>
      <c r="C169" s="2">
        <v>-2245.5</v>
      </c>
      <c r="D169" s="2">
        <f t="shared" si="46"/>
        <v>2353.2700000000768</v>
      </c>
      <c r="E169" s="2">
        <f>E168+2245.5</f>
        <v>979450.5</v>
      </c>
      <c r="F169" s="2">
        <f t="shared" si="42"/>
        <v>981803.77</v>
      </c>
      <c r="G169" s="2">
        <f t="shared" si="34"/>
        <v>554038.83161981497</v>
      </c>
      <c r="H169" s="3">
        <f t="shared" si="47"/>
        <v>0.56430709327976503</v>
      </c>
      <c r="M169" s="2">
        <f t="shared" si="35"/>
        <v>54757.160036174893</v>
      </c>
      <c r="N169" s="3">
        <f t="shared" si="43"/>
        <v>5.5772000178991872E-2</v>
      </c>
      <c r="O169" s="2">
        <f t="shared" si="36"/>
        <v>44693.493356557738</v>
      </c>
      <c r="P169" s="3">
        <f t="shared" si="37"/>
        <v>4.5521818842229271E-2</v>
      </c>
      <c r="Q169" s="2">
        <f t="shared" si="38"/>
        <v>290639.60265988344</v>
      </c>
      <c r="R169" s="3">
        <f t="shared" si="39"/>
        <v>0.29602616280428773</v>
      </c>
      <c r="S169" s="2">
        <f t="shared" si="40"/>
        <v>37674.682327568917</v>
      </c>
      <c r="T169" s="3">
        <f t="shared" si="41"/>
        <v>3.8372924894726081E-2</v>
      </c>
      <c r="U169" s="9">
        <f t="shared" si="44"/>
        <v>981803.7699999999</v>
      </c>
      <c r="V169" s="10">
        <f t="shared" si="45"/>
        <v>1</v>
      </c>
    </row>
    <row r="170" spans="1:22" x14ac:dyDescent="0.25">
      <c r="A170" s="1" t="s">
        <v>18</v>
      </c>
      <c r="B170" s="4">
        <v>42491</v>
      </c>
      <c r="C170" s="2">
        <v>0.59</v>
      </c>
      <c r="D170" s="2">
        <f t="shared" si="46"/>
        <v>2353.860000000077</v>
      </c>
      <c r="E170" s="2">
        <f>E169</f>
        <v>979450.5</v>
      </c>
      <c r="F170" s="2">
        <f t="shared" si="42"/>
        <v>981804.3600000001</v>
      </c>
      <c r="G170" s="2">
        <f t="shared" si="34"/>
        <v>554039.16456100007</v>
      </c>
      <c r="H170" s="3">
        <f t="shared" si="47"/>
        <v>0.56430709327976503</v>
      </c>
      <c r="M170" s="2">
        <f t="shared" si="35"/>
        <v>54757.192941655005</v>
      </c>
      <c r="N170" s="3">
        <f t="shared" si="43"/>
        <v>5.5772000178991872E-2</v>
      </c>
      <c r="O170" s="2">
        <f t="shared" si="36"/>
        <v>44693.520214430857</v>
      </c>
      <c r="P170" s="3">
        <f t="shared" si="37"/>
        <v>4.5521818842229271E-2</v>
      </c>
      <c r="Q170" s="2">
        <f t="shared" si="38"/>
        <v>290639.77731531957</v>
      </c>
      <c r="R170" s="3">
        <f t="shared" si="39"/>
        <v>0.29602616280428773</v>
      </c>
      <c r="S170" s="2">
        <f t="shared" si="40"/>
        <v>37674.704967594611</v>
      </c>
      <c r="T170" s="3">
        <f t="shared" si="41"/>
        <v>3.8372924894726081E-2</v>
      </c>
      <c r="U170" s="9">
        <f t="shared" si="44"/>
        <v>981804.36000000022</v>
      </c>
      <c r="V170" s="10">
        <f t="shared" si="45"/>
        <v>1</v>
      </c>
    </row>
    <row r="171" spans="1:22" x14ac:dyDescent="0.25">
      <c r="A171" s="1" t="s">
        <v>24</v>
      </c>
      <c r="B171" s="4">
        <v>42493</v>
      </c>
      <c r="C171" s="2">
        <v>2245.5</v>
      </c>
      <c r="D171" s="2">
        <f t="shared" si="46"/>
        <v>4599.360000000077</v>
      </c>
      <c r="E171" s="2">
        <f>E170</f>
        <v>979450.5</v>
      </c>
      <c r="F171" s="2">
        <f t="shared" si="42"/>
        <v>984049.8600000001</v>
      </c>
      <c r="G171" s="2">
        <f t="shared" si="34"/>
        <v>555306.31613895972</v>
      </c>
      <c r="H171" s="3">
        <f t="shared" si="47"/>
        <v>0.56430709327976503</v>
      </c>
      <c r="M171" s="2">
        <f t="shared" si="35"/>
        <v>54882.428968056935</v>
      </c>
      <c r="N171" s="3">
        <f t="shared" si="43"/>
        <v>5.5772000178991872E-2</v>
      </c>
      <c r="O171" s="2">
        <f t="shared" si="36"/>
        <v>44795.739458641081</v>
      </c>
      <c r="P171" s="3">
        <f t="shared" si="37"/>
        <v>4.5521818842229271E-2</v>
      </c>
      <c r="Q171" s="2">
        <f t="shared" si="38"/>
        <v>291304.5040638966</v>
      </c>
      <c r="R171" s="3">
        <f t="shared" si="39"/>
        <v>0.29602616280428773</v>
      </c>
      <c r="S171" s="2">
        <f t="shared" si="40"/>
        <v>37760.871370445719</v>
      </c>
      <c r="T171" s="3">
        <f t="shared" si="41"/>
        <v>3.8372924894726081E-2</v>
      </c>
      <c r="U171" s="9">
        <f t="shared" si="44"/>
        <v>984049.86</v>
      </c>
      <c r="V171" s="10">
        <f t="shared" si="45"/>
        <v>1</v>
      </c>
    </row>
    <row r="172" spans="1:22" x14ac:dyDescent="0.25">
      <c r="A172" s="1" t="s">
        <v>28</v>
      </c>
      <c r="B172" s="4">
        <v>42500</v>
      </c>
      <c r="C172" s="2">
        <v>-2245.5</v>
      </c>
      <c r="D172" s="2">
        <f t="shared" si="46"/>
        <v>2353.860000000077</v>
      </c>
      <c r="E172" s="2">
        <f>E171+2245.5</f>
        <v>981696</v>
      </c>
      <c r="F172" s="2">
        <f t="shared" si="42"/>
        <v>984049.8600000001</v>
      </c>
      <c r="G172" s="2">
        <f t="shared" si="34"/>
        <v>555306.31613895972</v>
      </c>
      <c r="H172" s="3">
        <f t="shared" si="47"/>
        <v>0.56430709327976503</v>
      </c>
      <c r="M172" s="2">
        <f t="shared" si="35"/>
        <v>54882.428968056935</v>
      </c>
      <c r="N172" s="3">
        <f t="shared" si="43"/>
        <v>5.5772000178991872E-2</v>
      </c>
      <c r="O172" s="2">
        <f t="shared" si="36"/>
        <v>44795.739458641081</v>
      </c>
      <c r="P172" s="3">
        <f t="shared" si="37"/>
        <v>4.5521818842229271E-2</v>
      </c>
      <c r="Q172" s="2">
        <f t="shared" si="38"/>
        <v>291304.5040638966</v>
      </c>
      <c r="R172" s="3">
        <f t="shared" si="39"/>
        <v>0.29602616280428773</v>
      </c>
      <c r="S172" s="2">
        <f t="shared" si="40"/>
        <v>37760.871370445719</v>
      </c>
      <c r="T172" s="3">
        <f t="shared" si="41"/>
        <v>3.8372924894726081E-2</v>
      </c>
      <c r="U172" s="9">
        <f t="shared" si="44"/>
        <v>984049.86</v>
      </c>
      <c r="V172" s="10">
        <f t="shared" si="45"/>
        <v>1</v>
      </c>
    </row>
    <row r="173" spans="1:22" x14ac:dyDescent="0.25">
      <c r="A173" s="1" t="s">
        <v>18</v>
      </c>
      <c r="B173" s="4">
        <v>42522</v>
      </c>
      <c r="C173" s="2">
        <v>0.6</v>
      </c>
      <c r="D173" s="2">
        <f t="shared" si="46"/>
        <v>2354.4600000000769</v>
      </c>
      <c r="E173" s="2">
        <f>E172</f>
        <v>981696</v>
      </c>
      <c r="F173" s="2">
        <f t="shared" si="42"/>
        <v>984050.46000000008</v>
      </c>
      <c r="G173" s="2">
        <f t="shared" si="34"/>
        <v>555306.65472321573</v>
      </c>
      <c r="H173" s="3">
        <f t="shared" si="47"/>
        <v>0.56430709327976503</v>
      </c>
      <c r="M173" s="2">
        <f t="shared" si="35"/>
        <v>54882.462431257038</v>
      </c>
      <c r="N173" s="3">
        <f t="shared" si="43"/>
        <v>5.5772000178991872E-2</v>
      </c>
      <c r="O173" s="2">
        <f t="shared" si="36"/>
        <v>44795.766771732386</v>
      </c>
      <c r="P173" s="3">
        <f t="shared" si="37"/>
        <v>4.5521818842229271E-2</v>
      </c>
      <c r="Q173" s="2">
        <f t="shared" si="38"/>
        <v>291304.68167959427</v>
      </c>
      <c r="R173" s="3">
        <f t="shared" si="39"/>
        <v>0.29602616280428773</v>
      </c>
      <c r="S173" s="2">
        <f t="shared" si="40"/>
        <v>37760.894394200652</v>
      </c>
      <c r="T173" s="3">
        <f t="shared" si="41"/>
        <v>3.8372924894726081E-2</v>
      </c>
      <c r="U173" s="9">
        <f t="shared" si="44"/>
        <v>984050.46000000008</v>
      </c>
      <c r="V173" s="10">
        <f t="shared" si="45"/>
        <v>1</v>
      </c>
    </row>
    <row r="174" spans="1:22" x14ac:dyDescent="0.25">
      <c r="A174" s="1" t="s">
        <v>24</v>
      </c>
      <c r="B174" s="4">
        <v>42524</v>
      </c>
      <c r="C174" s="2">
        <v>2245.5</v>
      </c>
      <c r="D174" s="2">
        <f t="shared" si="46"/>
        <v>4599.9600000000773</v>
      </c>
      <c r="E174" s="2">
        <f>E173</f>
        <v>981696</v>
      </c>
      <c r="F174" s="2">
        <f t="shared" si="42"/>
        <v>986295.96000000008</v>
      </c>
      <c r="G174" s="2">
        <f t="shared" si="34"/>
        <v>556573.80630117538</v>
      </c>
      <c r="H174" s="3">
        <f t="shared" si="47"/>
        <v>0.56430709327976492</v>
      </c>
      <c r="M174" s="2">
        <f t="shared" si="35"/>
        <v>55007.698457658968</v>
      </c>
      <c r="N174" s="3">
        <f t="shared" si="43"/>
        <v>5.5772000178991872E-2</v>
      </c>
      <c r="O174" s="2">
        <f t="shared" si="36"/>
        <v>44897.98601594261</v>
      </c>
      <c r="P174" s="3">
        <f t="shared" si="37"/>
        <v>4.5521818842229271E-2</v>
      </c>
      <c r="Q174" s="2">
        <f t="shared" si="38"/>
        <v>291969.4084281713</v>
      </c>
      <c r="R174" s="3">
        <f t="shared" si="39"/>
        <v>0.29602616280428773</v>
      </c>
      <c r="S174" s="2">
        <f t="shared" si="40"/>
        <v>37847.060797051759</v>
      </c>
      <c r="T174" s="3">
        <f t="shared" si="41"/>
        <v>3.8372924894726081E-2</v>
      </c>
      <c r="U174" s="9">
        <f t="shared" si="44"/>
        <v>986295.96000000008</v>
      </c>
      <c r="V174" s="10">
        <f t="shared" si="45"/>
        <v>0.99999999999999989</v>
      </c>
    </row>
    <row r="175" spans="1:22" x14ac:dyDescent="0.25">
      <c r="A175" s="1" t="s">
        <v>28</v>
      </c>
      <c r="B175" s="4">
        <v>42531</v>
      </c>
      <c r="C175" s="2">
        <v>-2245.5</v>
      </c>
      <c r="D175" s="2">
        <f t="shared" si="46"/>
        <v>2354.4600000000773</v>
      </c>
      <c r="E175" s="2">
        <f>E174+2245.5</f>
        <v>983941.5</v>
      </c>
      <c r="F175" s="2">
        <f t="shared" si="42"/>
        <v>986295.96000000008</v>
      </c>
      <c r="G175" s="2">
        <f t="shared" si="34"/>
        <v>556573.80630117538</v>
      </c>
      <c r="H175" s="3">
        <f t="shared" si="47"/>
        <v>0.56430709327976492</v>
      </c>
      <c r="M175" s="2">
        <f t="shared" si="35"/>
        <v>55007.698457658968</v>
      </c>
      <c r="N175" s="3">
        <f t="shared" si="43"/>
        <v>5.5772000178991872E-2</v>
      </c>
      <c r="O175" s="2">
        <f t="shared" si="36"/>
        <v>44897.98601594261</v>
      </c>
      <c r="P175" s="3">
        <f t="shared" si="37"/>
        <v>4.5521818842229271E-2</v>
      </c>
      <c r="Q175" s="2">
        <f t="shared" si="38"/>
        <v>291969.4084281713</v>
      </c>
      <c r="R175" s="3">
        <f t="shared" si="39"/>
        <v>0.29602616280428773</v>
      </c>
      <c r="S175" s="2">
        <f t="shared" si="40"/>
        <v>37847.060797051759</v>
      </c>
      <c r="T175" s="3">
        <f t="shared" si="41"/>
        <v>3.8372924894726081E-2</v>
      </c>
      <c r="U175" s="9">
        <f t="shared" si="44"/>
        <v>986295.96000000008</v>
      </c>
      <c r="V175" s="10">
        <f t="shared" si="45"/>
        <v>0.99999999999999989</v>
      </c>
    </row>
    <row r="176" spans="1:22" x14ac:dyDescent="0.25">
      <c r="A176" s="1" t="s">
        <v>18</v>
      </c>
      <c r="B176" s="4">
        <v>42552</v>
      </c>
      <c r="C176" s="2">
        <v>0.59</v>
      </c>
      <c r="D176" s="2">
        <f t="shared" si="46"/>
        <v>2355.0500000000775</v>
      </c>
      <c r="E176" s="2">
        <f>E175</f>
        <v>983941.5</v>
      </c>
      <c r="F176" s="2">
        <f t="shared" si="42"/>
        <v>986296.55</v>
      </c>
      <c r="G176" s="2">
        <f t="shared" si="34"/>
        <v>556574.13924236037</v>
      </c>
      <c r="H176" s="3">
        <f t="shared" si="47"/>
        <v>0.56430709327976492</v>
      </c>
      <c r="M176" s="2">
        <f t="shared" si="35"/>
        <v>55007.731363139072</v>
      </c>
      <c r="N176" s="3">
        <f t="shared" si="43"/>
        <v>5.5772000178991872E-2</v>
      </c>
      <c r="O176" s="2">
        <f t="shared" si="36"/>
        <v>44898.012873815729</v>
      </c>
      <c r="P176" s="3">
        <f t="shared" si="37"/>
        <v>4.5521818842229271E-2</v>
      </c>
      <c r="Q176" s="2">
        <f t="shared" si="38"/>
        <v>291969.58308360731</v>
      </c>
      <c r="R176" s="3">
        <f t="shared" si="39"/>
        <v>0.29602616280428773</v>
      </c>
      <c r="S176" s="2">
        <f t="shared" si="40"/>
        <v>37847.083437077446</v>
      </c>
      <c r="T176" s="3">
        <f t="shared" si="41"/>
        <v>3.8372924894726081E-2</v>
      </c>
      <c r="U176" s="9">
        <f t="shared" si="44"/>
        <v>986296.55</v>
      </c>
      <c r="V176" s="10">
        <f t="shared" si="45"/>
        <v>0.99999999999999989</v>
      </c>
    </row>
    <row r="177" spans="1:22" x14ac:dyDescent="0.25">
      <c r="A177" s="1" t="s">
        <v>24</v>
      </c>
      <c r="B177" s="4">
        <v>42555</v>
      </c>
      <c r="C177" s="2">
        <v>2245.5</v>
      </c>
      <c r="D177" s="2">
        <f t="shared" si="46"/>
        <v>4600.5500000000775</v>
      </c>
      <c r="E177" s="2">
        <f>E176</f>
        <v>983941.5</v>
      </c>
      <c r="F177" s="2">
        <f t="shared" si="42"/>
        <v>988542.05</v>
      </c>
      <c r="G177" s="2">
        <f t="shared" si="34"/>
        <v>557841.29082032002</v>
      </c>
      <c r="H177" s="3">
        <f t="shared" si="47"/>
        <v>0.56430709327976492</v>
      </c>
      <c r="M177" s="2">
        <f t="shared" si="35"/>
        <v>55132.967389540994</v>
      </c>
      <c r="N177" s="3">
        <f t="shared" si="43"/>
        <v>5.5772000178991872E-2</v>
      </c>
      <c r="O177" s="2">
        <f t="shared" si="36"/>
        <v>45000.232118025953</v>
      </c>
      <c r="P177" s="3">
        <f t="shared" si="37"/>
        <v>4.5521818842229271E-2</v>
      </c>
      <c r="Q177" s="2">
        <f t="shared" si="38"/>
        <v>292634.30983218434</v>
      </c>
      <c r="R177" s="3">
        <f t="shared" si="39"/>
        <v>0.29602616280428773</v>
      </c>
      <c r="S177" s="2">
        <f t="shared" si="40"/>
        <v>37933.249839928554</v>
      </c>
      <c r="T177" s="3">
        <f t="shared" si="41"/>
        <v>3.8372924894726081E-2</v>
      </c>
      <c r="U177" s="9">
        <f t="shared" si="44"/>
        <v>988542.04999999993</v>
      </c>
      <c r="V177" s="10">
        <f t="shared" si="45"/>
        <v>0.99999999999999989</v>
      </c>
    </row>
    <row r="178" spans="1:22" x14ac:dyDescent="0.25">
      <c r="A178" s="1" t="s">
        <v>28</v>
      </c>
      <c r="B178" s="4">
        <v>42562</v>
      </c>
      <c r="C178" s="2">
        <v>-2245.5</v>
      </c>
      <c r="D178" s="2">
        <f t="shared" si="46"/>
        <v>2355.0500000000775</v>
      </c>
      <c r="E178" s="2">
        <f>E177+2245.5</f>
        <v>986187</v>
      </c>
      <c r="F178" s="2">
        <f t="shared" si="42"/>
        <v>988542.05</v>
      </c>
      <c r="G178" s="2">
        <f t="shared" si="34"/>
        <v>557841.29082032002</v>
      </c>
      <c r="H178" s="3">
        <f t="shared" si="47"/>
        <v>0.56430709327976492</v>
      </c>
      <c r="M178" s="2">
        <f t="shared" si="35"/>
        <v>55132.967389540994</v>
      </c>
      <c r="N178" s="3">
        <f t="shared" si="43"/>
        <v>5.5772000178991872E-2</v>
      </c>
      <c r="O178" s="2">
        <f t="shared" si="36"/>
        <v>45000.232118025953</v>
      </c>
      <c r="P178" s="3">
        <f t="shared" si="37"/>
        <v>4.5521818842229271E-2</v>
      </c>
      <c r="Q178" s="2">
        <f t="shared" si="38"/>
        <v>292634.30983218434</v>
      </c>
      <c r="R178" s="3">
        <f t="shared" si="39"/>
        <v>0.29602616280428773</v>
      </c>
      <c r="S178" s="2">
        <f t="shared" si="40"/>
        <v>37933.249839928554</v>
      </c>
      <c r="T178" s="3">
        <f t="shared" si="41"/>
        <v>3.8372924894726081E-2</v>
      </c>
      <c r="U178" s="9">
        <f t="shared" si="44"/>
        <v>988542.04999999993</v>
      </c>
      <c r="V178" s="10">
        <f t="shared" si="45"/>
        <v>0.99999999999999989</v>
      </c>
    </row>
    <row r="179" spans="1:22" x14ac:dyDescent="0.25">
      <c r="A179" s="1" t="s">
        <v>18</v>
      </c>
      <c r="B179" s="4">
        <v>42583</v>
      </c>
      <c r="C179" s="2">
        <v>0.61</v>
      </c>
      <c r="D179" s="2">
        <f t="shared" si="46"/>
        <v>2355.6600000000776</v>
      </c>
      <c r="E179" s="2">
        <f>E178</f>
        <v>986187</v>
      </c>
      <c r="F179" s="2">
        <f t="shared" si="42"/>
        <v>988542.66</v>
      </c>
      <c r="G179" s="2">
        <f t="shared" si="34"/>
        <v>557841.63504764694</v>
      </c>
      <c r="H179" s="3">
        <f t="shared" si="47"/>
        <v>0.56430709327976492</v>
      </c>
      <c r="M179" s="2">
        <f t="shared" si="35"/>
        <v>55133.001410461104</v>
      </c>
      <c r="N179" s="3">
        <f t="shared" si="43"/>
        <v>5.5772000178991872E-2</v>
      </c>
      <c r="O179" s="2">
        <f t="shared" si="36"/>
        <v>45000.259886335443</v>
      </c>
      <c r="P179" s="3">
        <f t="shared" si="37"/>
        <v>4.5521818842229271E-2</v>
      </c>
      <c r="Q179" s="2">
        <f t="shared" si="38"/>
        <v>292634.49040814367</v>
      </c>
      <c r="R179" s="3">
        <f t="shared" si="39"/>
        <v>0.29602616280428773</v>
      </c>
      <c r="S179" s="2">
        <f t="shared" si="40"/>
        <v>37933.273247412741</v>
      </c>
      <c r="T179" s="3">
        <f t="shared" si="41"/>
        <v>3.8372924894726081E-2</v>
      </c>
      <c r="U179" s="9">
        <f t="shared" si="44"/>
        <v>988542.66</v>
      </c>
      <c r="V179" s="10">
        <f t="shared" si="45"/>
        <v>0.99999999999999989</v>
      </c>
    </row>
    <row r="180" spans="1:22" x14ac:dyDescent="0.25">
      <c r="A180" s="1" t="s">
        <v>24</v>
      </c>
      <c r="B180" s="4">
        <v>42585</v>
      </c>
      <c r="C180" s="2">
        <v>2245.5</v>
      </c>
      <c r="D180" s="2">
        <f t="shared" si="46"/>
        <v>4601.1600000000781</v>
      </c>
      <c r="E180" s="2">
        <f>E179</f>
        <v>986187</v>
      </c>
      <c r="F180" s="2">
        <f t="shared" si="42"/>
        <v>990788.16</v>
      </c>
      <c r="G180" s="2">
        <f t="shared" si="34"/>
        <v>559108.78662560671</v>
      </c>
      <c r="H180" s="3">
        <f t="shared" si="47"/>
        <v>0.56430709327976492</v>
      </c>
      <c r="M180" s="2">
        <f t="shared" si="35"/>
        <v>55258.237436863026</v>
      </c>
      <c r="N180" s="3">
        <f t="shared" si="43"/>
        <v>5.5772000178991872E-2</v>
      </c>
      <c r="O180" s="2">
        <f t="shared" si="36"/>
        <v>45102.479130545675</v>
      </c>
      <c r="P180" s="3">
        <f t="shared" si="37"/>
        <v>4.5521818842229278E-2</v>
      </c>
      <c r="Q180" s="2">
        <f t="shared" si="38"/>
        <v>293299.2171567207</v>
      </c>
      <c r="R180" s="3">
        <f t="shared" si="39"/>
        <v>0.29602616280428773</v>
      </c>
      <c r="S180" s="2">
        <f t="shared" si="40"/>
        <v>38019.439650263848</v>
      </c>
      <c r="T180" s="3">
        <f t="shared" si="41"/>
        <v>3.8372924894726081E-2</v>
      </c>
      <c r="U180" s="9">
        <f t="shared" si="44"/>
        <v>990788.15999999992</v>
      </c>
      <c r="V180" s="10">
        <f t="shared" si="45"/>
        <v>0.99999999999999989</v>
      </c>
    </row>
    <row r="181" spans="1:22" x14ac:dyDescent="0.25">
      <c r="A181" s="1" t="s">
        <v>28</v>
      </c>
      <c r="B181" s="4">
        <v>42592</v>
      </c>
      <c r="C181" s="2">
        <v>-2245.5</v>
      </c>
      <c r="D181" s="2">
        <f t="shared" si="46"/>
        <v>2355.6600000000781</v>
      </c>
      <c r="E181" s="2">
        <f>E180+2245.5</f>
        <v>988432.5</v>
      </c>
      <c r="F181" s="2">
        <f t="shared" si="42"/>
        <v>990788.16</v>
      </c>
      <c r="G181" s="2">
        <f t="shared" si="34"/>
        <v>559108.78662560671</v>
      </c>
      <c r="H181" s="3">
        <f t="shared" si="47"/>
        <v>0.56430709327976492</v>
      </c>
      <c r="M181" s="2">
        <f t="shared" si="35"/>
        <v>55258.237436863026</v>
      </c>
      <c r="N181" s="3">
        <f t="shared" si="43"/>
        <v>5.5772000178991872E-2</v>
      </c>
      <c r="O181" s="2">
        <f t="shared" si="36"/>
        <v>45102.479130545675</v>
      </c>
      <c r="P181" s="3">
        <f t="shared" si="37"/>
        <v>4.5521818842229278E-2</v>
      </c>
      <c r="Q181" s="2">
        <f t="shared" si="38"/>
        <v>293299.2171567207</v>
      </c>
      <c r="R181" s="3">
        <f t="shared" si="39"/>
        <v>0.29602616280428773</v>
      </c>
      <c r="S181" s="2">
        <f t="shared" si="40"/>
        <v>38019.439650263848</v>
      </c>
      <c r="T181" s="3">
        <f t="shared" si="41"/>
        <v>3.8372924894726081E-2</v>
      </c>
      <c r="U181" s="9">
        <f t="shared" si="44"/>
        <v>990788.15999999992</v>
      </c>
      <c r="V181" s="10">
        <f t="shared" si="45"/>
        <v>0.99999999999999989</v>
      </c>
    </row>
    <row r="182" spans="1:22" x14ac:dyDescent="0.25">
      <c r="A182" s="1" t="s">
        <v>18</v>
      </c>
      <c r="B182" s="4">
        <v>42614</v>
      </c>
      <c r="C182" s="2">
        <v>0.36</v>
      </c>
      <c r="D182" s="2">
        <f t="shared" si="46"/>
        <v>2356.0200000000782</v>
      </c>
      <c r="E182" s="2">
        <f>E181</f>
        <v>988432.5</v>
      </c>
      <c r="F182" s="2">
        <f t="shared" si="42"/>
        <v>990788.52000000014</v>
      </c>
      <c r="G182" s="2">
        <f t="shared" si="34"/>
        <v>559108.98977616034</v>
      </c>
      <c r="H182" s="3">
        <f t="shared" si="47"/>
        <v>0.56430709327976492</v>
      </c>
      <c r="M182" s="2">
        <f t="shared" si="35"/>
        <v>55258.257514783101</v>
      </c>
      <c r="N182" s="3">
        <f t="shared" si="43"/>
        <v>5.5772000178991872E-2</v>
      </c>
      <c r="O182" s="2">
        <f t="shared" si="36"/>
        <v>45102.495518400465</v>
      </c>
      <c r="P182" s="3">
        <f t="shared" si="37"/>
        <v>4.5521818842229278E-2</v>
      </c>
      <c r="Q182" s="2">
        <f t="shared" si="38"/>
        <v>293299.32372613932</v>
      </c>
      <c r="R182" s="3">
        <f t="shared" si="39"/>
        <v>0.29602616280428773</v>
      </c>
      <c r="S182" s="2">
        <f t="shared" si="40"/>
        <v>38019.453464516817</v>
      </c>
      <c r="T182" s="3">
        <f t="shared" si="41"/>
        <v>3.8372924894726081E-2</v>
      </c>
      <c r="U182" s="9">
        <f t="shared" si="44"/>
        <v>990788.5199999999</v>
      </c>
      <c r="V182" s="10">
        <f t="shared" si="45"/>
        <v>0.99999999999999989</v>
      </c>
    </row>
    <row r="183" spans="1:22" x14ac:dyDescent="0.25">
      <c r="A183" s="1" t="s">
        <v>24</v>
      </c>
      <c r="B183" s="4">
        <v>42618</v>
      </c>
      <c r="C183" s="2">
        <v>2245.5</v>
      </c>
      <c r="D183" s="2">
        <f t="shared" si="46"/>
        <v>4601.5200000000787</v>
      </c>
      <c r="E183" s="2">
        <f>E182</f>
        <v>988432.5</v>
      </c>
      <c r="F183" s="2">
        <f t="shared" si="42"/>
        <v>993034.02000000014</v>
      </c>
      <c r="G183" s="2">
        <f t="shared" si="34"/>
        <v>560376.14135411999</v>
      </c>
      <c r="H183" s="3">
        <f t="shared" si="47"/>
        <v>0.56430709327976492</v>
      </c>
      <c r="M183" s="2">
        <f t="shared" si="35"/>
        <v>55383.493541185024</v>
      </c>
      <c r="N183" s="3">
        <f t="shared" si="43"/>
        <v>5.5772000178991872E-2</v>
      </c>
      <c r="O183" s="2">
        <f t="shared" si="36"/>
        <v>45204.714762610689</v>
      </c>
      <c r="P183" s="3">
        <f t="shared" si="37"/>
        <v>4.5521818842229278E-2</v>
      </c>
      <c r="Q183" s="2">
        <f t="shared" si="38"/>
        <v>293964.05047471635</v>
      </c>
      <c r="R183" s="3">
        <f t="shared" si="39"/>
        <v>0.29602616280428773</v>
      </c>
      <c r="S183" s="2">
        <f t="shared" si="40"/>
        <v>38105.619867367925</v>
      </c>
      <c r="T183" s="3">
        <f t="shared" si="41"/>
        <v>3.8372924894726081E-2</v>
      </c>
      <c r="U183" s="9">
        <f t="shared" si="44"/>
        <v>993034.02</v>
      </c>
      <c r="V183" s="10">
        <f t="shared" si="45"/>
        <v>0.99999999999999989</v>
      </c>
    </row>
    <row r="184" spans="1:22" x14ac:dyDescent="0.25">
      <c r="A184" s="1" t="s">
        <v>28</v>
      </c>
      <c r="B184" s="4">
        <v>42625</v>
      </c>
      <c r="C184" s="2">
        <v>-2245.5</v>
      </c>
      <c r="D184" s="2">
        <f t="shared" si="46"/>
        <v>2356.0200000000787</v>
      </c>
      <c r="E184" s="2">
        <f>E183+2245.5</f>
        <v>990678</v>
      </c>
      <c r="F184" s="2">
        <f t="shared" si="42"/>
        <v>993034.02000000014</v>
      </c>
      <c r="G184" s="2">
        <f t="shared" si="34"/>
        <v>560376.14135411999</v>
      </c>
      <c r="H184" s="3">
        <f t="shared" si="47"/>
        <v>0.56430709327976492</v>
      </c>
      <c r="M184" s="2">
        <f t="shared" si="35"/>
        <v>55383.493541185024</v>
      </c>
      <c r="N184" s="3">
        <f t="shared" si="43"/>
        <v>5.5772000178991872E-2</v>
      </c>
      <c r="O184" s="2">
        <f t="shared" si="36"/>
        <v>45204.714762610689</v>
      </c>
      <c r="P184" s="3">
        <f t="shared" si="37"/>
        <v>4.5521818842229278E-2</v>
      </c>
      <c r="Q184" s="2">
        <f t="shared" si="38"/>
        <v>293964.05047471635</v>
      </c>
      <c r="R184" s="3">
        <f t="shared" si="39"/>
        <v>0.29602616280428773</v>
      </c>
      <c r="S184" s="2">
        <f t="shared" si="40"/>
        <v>38105.619867367925</v>
      </c>
      <c r="T184" s="3">
        <f t="shared" si="41"/>
        <v>3.8372924894726081E-2</v>
      </c>
      <c r="U184" s="9">
        <f t="shared" si="44"/>
        <v>993034.02</v>
      </c>
      <c r="V184" s="10">
        <f t="shared" si="45"/>
        <v>0.99999999999999989</v>
      </c>
    </row>
    <row r="185" spans="1:22" x14ac:dyDescent="0.25">
      <c r="A185" s="1" t="s">
        <v>18</v>
      </c>
      <c r="B185" s="4">
        <v>42644</v>
      </c>
      <c r="C185" s="2">
        <v>0.35</v>
      </c>
      <c r="D185" s="2">
        <f t="shared" si="46"/>
        <v>2356.3700000000786</v>
      </c>
      <c r="E185" s="2">
        <f>E184</f>
        <v>990678</v>
      </c>
      <c r="F185" s="2">
        <f t="shared" si="42"/>
        <v>993034.37000000011</v>
      </c>
      <c r="G185" s="2">
        <f t="shared" si="34"/>
        <v>560376.33886160259</v>
      </c>
      <c r="H185" s="3">
        <f t="shared" si="47"/>
        <v>0.5643070932797648</v>
      </c>
      <c r="M185" s="2">
        <f t="shared" si="35"/>
        <v>55383.513061385085</v>
      </c>
      <c r="N185" s="3">
        <f t="shared" si="43"/>
        <v>5.5772000178991872E-2</v>
      </c>
      <c r="O185" s="2">
        <f t="shared" si="36"/>
        <v>45204.730695247286</v>
      </c>
      <c r="P185" s="3">
        <f t="shared" si="37"/>
        <v>4.5521818842229278E-2</v>
      </c>
      <c r="Q185" s="2">
        <f t="shared" si="38"/>
        <v>293964.15408387332</v>
      </c>
      <c r="R185" s="3">
        <f t="shared" si="39"/>
        <v>0.29602616280428773</v>
      </c>
      <c r="S185" s="2">
        <f t="shared" si="40"/>
        <v>38105.633297891633</v>
      </c>
      <c r="T185" s="3">
        <f t="shared" si="41"/>
        <v>3.8372924894726081E-2</v>
      </c>
      <c r="U185" s="9">
        <f t="shared" si="44"/>
        <v>993034.36999999988</v>
      </c>
      <c r="V185" s="10">
        <f t="shared" si="45"/>
        <v>0.99999999999999978</v>
      </c>
    </row>
    <row r="186" spans="1:22" x14ac:dyDescent="0.25">
      <c r="A186" s="1" t="s">
        <v>24</v>
      </c>
      <c r="B186" s="4">
        <v>42646</v>
      </c>
      <c r="C186" s="2">
        <v>2245.5</v>
      </c>
      <c r="D186" s="2">
        <f t="shared" si="46"/>
        <v>4601.870000000079</v>
      </c>
      <c r="E186" s="2">
        <f>E185</f>
        <v>990678</v>
      </c>
      <c r="F186" s="2">
        <f t="shared" si="42"/>
        <v>995279.87000000011</v>
      </c>
      <c r="G186" s="2">
        <f t="shared" si="34"/>
        <v>561643.49043956224</v>
      </c>
      <c r="H186" s="3">
        <f t="shared" si="47"/>
        <v>0.5643070932797648</v>
      </c>
      <c r="M186" s="2">
        <f t="shared" si="35"/>
        <v>55508.749087787015</v>
      </c>
      <c r="N186" s="3">
        <f t="shared" si="43"/>
        <v>5.5772000178991872E-2</v>
      </c>
      <c r="O186" s="2">
        <f t="shared" si="36"/>
        <v>45306.94993945751</v>
      </c>
      <c r="P186" s="3">
        <f t="shared" si="37"/>
        <v>4.5521818842229278E-2</v>
      </c>
      <c r="Q186" s="2">
        <f t="shared" si="38"/>
        <v>294628.88083245035</v>
      </c>
      <c r="R186" s="3">
        <f t="shared" si="39"/>
        <v>0.29602616280428773</v>
      </c>
      <c r="S186" s="2">
        <f t="shared" si="40"/>
        <v>38191.79970074274</v>
      </c>
      <c r="T186" s="3">
        <f t="shared" si="41"/>
        <v>3.8372924894726081E-2</v>
      </c>
      <c r="U186" s="9">
        <f t="shared" si="44"/>
        <v>995279.86999999976</v>
      </c>
      <c r="V186" s="10">
        <f t="shared" si="45"/>
        <v>0.99999999999999978</v>
      </c>
    </row>
    <row r="187" spans="1:22" x14ac:dyDescent="0.25">
      <c r="A187" s="1" t="s">
        <v>28</v>
      </c>
      <c r="B187" s="4">
        <v>42653</v>
      </c>
      <c r="C187" s="2">
        <v>-2245.5</v>
      </c>
      <c r="D187" s="2">
        <f t="shared" si="46"/>
        <v>2356.370000000079</v>
      </c>
      <c r="E187" s="2">
        <f>E186+2245.5</f>
        <v>992923.5</v>
      </c>
      <c r="F187" s="2">
        <f t="shared" si="42"/>
        <v>995279.87000000011</v>
      </c>
      <c r="G187" s="2">
        <f t="shared" si="34"/>
        <v>561643.49043956224</v>
      </c>
      <c r="H187" s="3">
        <f t="shared" si="47"/>
        <v>0.5643070932797648</v>
      </c>
      <c r="M187" s="2">
        <f t="shared" si="35"/>
        <v>55508.749087787015</v>
      </c>
      <c r="N187" s="3">
        <f t="shared" si="43"/>
        <v>5.5772000178991872E-2</v>
      </c>
      <c r="O187" s="2">
        <f t="shared" si="36"/>
        <v>45306.94993945751</v>
      </c>
      <c r="P187" s="3">
        <f t="shared" si="37"/>
        <v>4.5521818842229278E-2</v>
      </c>
      <c r="Q187" s="2">
        <f t="shared" si="38"/>
        <v>294628.88083245035</v>
      </c>
      <c r="R187" s="3">
        <f t="shared" si="39"/>
        <v>0.29602616280428773</v>
      </c>
      <c r="S187" s="2">
        <f t="shared" si="40"/>
        <v>38191.79970074274</v>
      </c>
      <c r="T187" s="3">
        <f t="shared" si="41"/>
        <v>3.8372924894726081E-2</v>
      </c>
      <c r="U187" s="9">
        <f t="shared" si="44"/>
        <v>995279.86999999976</v>
      </c>
      <c r="V187" s="10">
        <f t="shared" si="45"/>
        <v>0.99999999999999978</v>
      </c>
    </row>
    <row r="188" spans="1:22" x14ac:dyDescent="0.25">
      <c r="A188" s="1" t="s">
        <v>25</v>
      </c>
      <c r="B188" s="4">
        <v>42653</v>
      </c>
      <c r="C188" s="2">
        <v>1113.06</v>
      </c>
      <c r="D188" s="2">
        <f t="shared" si="46"/>
        <v>3469.430000000079</v>
      </c>
      <c r="E188" s="2">
        <f t="shared" ref="E188:E194" si="48">E187</f>
        <v>992923.5</v>
      </c>
      <c r="F188" s="2">
        <f t="shared" si="42"/>
        <v>996392.93</v>
      </c>
      <c r="G188" s="2">
        <f t="shared" si="34"/>
        <v>562271.59809280816</v>
      </c>
      <c r="H188" s="3">
        <f t="shared" si="47"/>
        <v>0.5643070932797648</v>
      </c>
      <c r="M188" s="2">
        <f t="shared" si="35"/>
        <v>55570.82667030624</v>
      </c>
      <c r="N188" s="3">
        <f t="shared" si="43"/>
        <v>5.5772000178991872E-2</v>
      </c>
      <c r="O188" s="2">
        <f t="shared" si="36"/>
        <v>45357.618455138043</v>
      </c>
      <c r="P188" s="3">
        <f t="shared" si="37"/>
        <v>4.5521818842229278E-2</v>
      </c>
      <c r="Q188" s="2">
        <f t="shared" si="38"/>
        <v>294958.37571322126</v>
      </c>
      <c r="R188" s="3">
        <f t="shared" si="39"/>
        <v>0.29602616280428773</v>
      </c>
      <c r="S188" s="2">
        <f t="shared" si="40"/>
        <v>38234.511068526066</v>
      </c>
      <c r="T188" s="3">
        <f t="shared" si="41"/>
        <v>3.8372924894726081E-2</v>
      </c>
      <c r="U188" s="9">
        <f t="shared" si="44"/>
        <v>996392.92999999982</v>
      </c>
      <c r="V188" s="10">
        <f t="shared" si="45"/>
        <v>0.99999999999999978</v>
      </c>
    </row>
    <row r="189" spans="1:22" x14ac:dyDescent="0.25">
      <c r="A189" s="1" t="s">
        <v>25</v>
      </c>
      <c r="B189" s="4">
        <v>42660</v>
      </c>
      <c r="C189" s="2">
        <v>0.59</v>
      </c>
      <c r="D189" s="2">
        <f t="shared" si="46"/>
        <v>3470.0200000000791</v>
      </c>
      <c r="E189" s="2">
        <f t="shared" si="48"/>
        <v>992923.5</v>
      </c>
      <c r="F189" s="2">
        <f t="shared" si="42"/>
        <v>996393.52000000014</v>
      </c>
      <c r="G189" s="2">
        <f t="shared" si="34"/>
        <v>562271.93103399326</v>
      </c>
      <c r="H189" s="3">
        <f t="shared" si="47"/>
        <v>0.5643070932797648</v>
      </c>
      <c r="M189" s="2">
        <f t="shared" si="35"/>
        <v>55570.859575786351</v>
      </c>
      <c r="N189" s="3">
        <f t="shared" si="43"/>
        <v>5.5772000178991872E-2</v>
      </c>
      <c r="O189" s="2">
        <f t="shared" si="36"/>
        <v>45357.645313011162</v>
      </c>
      <c r="P189" s="3">
        <f t="shared" si="37"/>
        <v>4.5521818842229278E-2</v>
      </c>
      <c r="Q189" s="2">
        <f t="shared" si="38"/>
        <v>294958.55036865734</v>
      </c>
      <c r="R189" s="3">
        <f t="shared" si="39"/>
        <v>0.29602616280428773</v>
      </c>
      <c r="S189" s="2">
        <f t="shared" si="40"/>
        <v>38234.533708551753</v>
      </c>
      <c r="T189" s="3">
        <f t="shared" si="41"/>
        <v>3.8372924894726081E-2</v>
      </c>
      <c r="U189" s="9">
        <f t="shared" si="44"/>
        <v>996393.5199999999</v>
      </c>
      <c r="V189" s="10">
        <f t="shared" si="45"/>
        <v>0.99999999999999978</v>
      </c>
    </row>
    <row r="190" spans="1:22" x14ac:dyDescent="0.25">
      <c r="A190" s="1" t="s">
        <v>25</v>
      </c>
      <c r="B190" s="4">
        <v>42667</v>
      </c>
      <c r="C190" s="2">
        <v>0.59</v>
      </c>
      <c r="D190" s="2">
        <f t="shared" si="46"/>
        <v>3470.6100000000793</v>
      </c>
      <c r="E190" s="2">
        <f t="shared" si="48"/>
        <v>992923.5</v>
      </c>
      <c r="F190" s="2">
        <f t="shared" si="42"/>
        <v>996394.1100000001</v>
      </c>
      <c r="G190" s="2">
        <f t="shared" ref="G190:G197" si="49">F190*H189</f>
        <v>562272.26397517824</v>
      </c>
      <c r="H190" s="3">
        <f t="shared" si="47"/>
        <v>0.5643070932797648</v>
      </c>
      <c r="M190" s="2">
        <f t="shared" ref="M190:M197" si="50">F190*N189</f>
        <v>55570.892481266455</v>
      </c>
      <c r="N190" s="3">
        <f t="shared" si="43"/>
        <v>5.5772000178991872E-2</v>
      </c>
      <c r="O190" s="2">
        <f t="shared" ref="O190:O197" si="51">F190*P189</f>
        <v>45357.672170884274</v>
      </c>
      <c r="P190" s="3">
        <f t="shared" ref="P190:P253" si="52">O190/F190</f>
        <v>4.5521818842229278E-2</v>
      </c>
      <c r="Q190" s="2">
        <f t="shared" ref="Q190:Q197" si="53">F190*R189</f>
        <v>294958.72502409341</v>
      </c>
      <c r="R190" s="3">
        <f t="shared" ref="R190:R253" si="54">Q190/F190</f>
        <v>0.29602616280428773</v>
      </c>
      <c r="S190" s="2">
        <f t="shared" ref="S190:S197" si="55">F190*T189</f>
        <v>38234.55634857744</v>
      </c>
      <c r="T190" s="3">
        <f t="shared" ref="T190:T253" si="56">S190/F190</f>
        <v>3.8372924894726081E-2</v>
      </c>
      <c r="U190" s="9">
        <f t="shared" si="44"/>
        <v>996394.10999999987</v>
      </c>
      <c r="V190" s="10">
        <f t="shared" si="45"/>
        <v>0.99999999999999978</v>
      </c>
    </row>
    <row r="191" spans="1:22" x14ac:dyDescent="0.25">
      <c r="A191" s="1" t="s">
        <v>25</v>
      </c>
      <c r="B191" s="4">
        <v>42674</v>
      </c>
      <c r="C191" s="2">
        <v>0.59</v>
      </c>
      <c r="D191" s="2">
        <f t="shared" si="46"/>
        <v>3471.2000000000794</v>
      </c>
      <c r="E191" s="2">
        <f t="shared" si="48"/>
        <v>992923.5</v>
      </c>
      <c r="F191" s="2">
        <f t="shared" si="42"/>
        <v>996394.70000000007</v>
      </c>
      <c r="G191" s="2">
        <f t="shared" si="49"/>
        <v>562272.59691636334</v>
      </c>
      <c r="H191" s="3">
        <f t="shared" si="47"/>
        <v>0.5643070932797648</v>
      </c>
      <c r="M191" s="2">
        <f t="shared" si="50"/>
        <v>55570.92538674656</v>
      </c>
      <c r="N191" s="3">
        <f t="shared" si="43"/>
        <v>5.5772000178991872E-2</v>
      </c>
      <c r="O191" s="2">
        <f t="shared" si="51"/>
        <v>45357.699028757394</v>
      </c>
      <c r="P191" s="3">
        <f t="shared" si="52"/>
        <v>4.5521818842229278E-2</v>
      </c>
      <c r="Q191" s="2">
        <f t="shared" si="53"/>
        <v>294958.89967952942</v>
      </c>
      <c r="R191" s="3">
        <f t="shared" si="54"/>
        <v>0.29602616280428767</v>
      </c>
      <c r="S191" s="2">
        <f t="shared" si="55"/>
        <v>38234.578988603127</v>
      </c>
      <c r="T191" s="3">
        <f t="shared" si="56"/>
        <v>3.8372924894726081E-2</v>
      </c>
      <c r="U191" s="9">
        <f t="shared" si="44"/>
        <v>996394.69999999972</v>
      </c>
      <c r="V191" s="10">
        <f t="shared" si="45"/>
        <v>0.99999999999999967</v>
      </c>
    </row>
    <row r="192" spans="1:22" x14ac:dyDescent="0.25">
      <c r="A192" s="1" t="s">
        <v>18</v>
      </c>
      <c r="B192" s="4">
        <v>42675</v>
      </c>
      <c r="C192" s="2">
        <v>0.38</v>
      </c>
      <c r="D192" s="2">
        <f t="shared" si="46"/>
        <v>3471.5800000000795</v>
      </c>
      <c r="E192" s="2">
        <f t="shared" si="48"/>
        <v>992923.5</v>
      </c>
      <c r="F192" s="2">
        <f t="shared" si="42"/>
        <v>996395.08000000007</v>
      </c>
      <c r="G192" s="2">
        <f t="shared" si="49"/>
        <v>562272.81135305879</v>
      </c>
      <c r="H192" s="3">
        <f t="shared" si="47"/>
        <v>0.5643070932797648</v>
      </c>
      <c r="M192" s="2">
        <f t="shared" si="50"/>
        <v>55570.946580106625</v>
      </c>
      <c r="N192" s="3">
        <f t="shared" si="43"/>
        <v>5.5772000178991872E-2</v>
      </c>
      <c r="O192" s="2">
        <f t="shared" si="51"/>
        <v>45357.716327048554</v>
      </c>
      <c r="P192" s="3">
        <f t="shared" si="52"/>
        <v>4.5521818842229278E-2</v>
      </c>
      <c r="Q192" s="2">
        <f t="shared" si="53"/>
        <v>294959.01216947124</v>
      </c>
      <c r="R192" s="3">
        <f t="shared" si="54"/>
        <v>0.29602616280428767</v>
      </c>
      <c r="S192" s="2">
        <f t="shared" si="55"/>
        <v>38234.593570314588</v>
      </c>
      <c r="T192" s="3">
        <f t="shared" si="56"/>
        <v>3.8372924894726081E-2</v>
      </c>
      <c r="U192" s="9">
        <f t="shared" si="44"/>
        <v>996395.07999999984</v>
      </c>
      <c r="V192" s="10">
        <f t="shared" si="45"/>
        <v>0.99999999999999967</v>
      </c>
    </row>
    <row r="193" spans="1:22" x14ac:dyDescent="0.25">
      <c r="A193" s="1" t="s">
        <v>24</v>
      </c>
      <c r="B193" s="4">
        <v>42677</v>
      </c>
      <c r="C193" s="2">
        <v>2245.5</v>
      </c>
      <c r="D193" s="2">
        <f t="shared" si="46"/>
        <v>5717.08000000008</v>
      </c>
      <c r="E193" s="2">
        <f t="shared" si="48"/>
        <v>992923.5</v>
      </c>
      <c r="F193" s="2">
        <f t="shared" si="42"/>
        <v>998640.58000000007</v>
      </c>
      <c r="G193" s="2">
        <f t="shared" si="49"/>
        <v>563539.96293101844</v>
      </c>
      <c r="H193" s="3">
        <f t="shared" si="47"/>
        <v>0.5643070932797648</v>
      </c>
      <c r="M193" s="2">
        <f t="shared" si="50"/>
        <v>55696.182606508548</v>
      </c>
      <c r="N193" s="3">
        <f t="shared" si="43"/>
        <v>5.5772000178991872E-2</v>
      </c>
      <c r="O193" s="2">
        <f t="shared" si="51"/>
        <v>45459.935571258779</v>
      </c>
      <c r="P193" s="3">
        <f t="shared" si="52"/>
        <v>4.5521818842229278E-2</v>
      </c>
      <c r="Q193" s="2">
        <f t="shared" si="53"/>
        <v>295623.73891804827</v>
      </c>
      <c r="R193" s="3">
        <f t="shared" si="54"/>
        <v>0.29602616280428767</v>
      </c>
      <c r="S193" s="2">
        <f t="shared" si="55"/>
        <v>38320.759973165696</v>
      </c>
      <c r="T193" s="3">
        <f t="shared" si="56"/>
        <v>3.8372924894726081E-2</v>
      </c>
      <c r="U193" s="9">
        <f t="shared" si="44"/>
        <v>998640.57999999973</v>
      </c>
      <c r="V193" s="10">
        <f t="shared" si="45"/>
        <v>0.99999999999999967</v>
      </c>
    </row>
    <row r="194" spans="1:22" x14ac:dyDescent="0.25">
      <c r="A194" s="1" t="s">
        <v>25</v>
      </c>
      <c r="B194" s="4">
        <v>42681</v>
      </c>
      <c r="C194" s="2">
        <v>0.59</v>
      </c>
      <c r="D194" s="2">
        <f t="shared" si="46"/>
        <v>5717.6700000000801</v>
      </c>
      <c r="E194" s="2">
        <f t="shared" si="48"/>
        <v>992923.5</v>
      </c>
      <c r="F194" s="2">
        <f t="shared" si="42"/>
        <v>998641.17</v>
      </c>
      <c r="G194" s="2">
        <f t="shared" si="49"/>
        <v>563540.29587220354</v>
      </c>
      <c r="H194" s="3">
        <f t="shared" si="47"/>
        <v>0.5643070932797648</v>
      </c>
      <c r="M194" s="2">
        <f t="shared" si="50"/>
        <v>55696.215511988652</v>
      </c>
      <c r="N194" s="3">
        <f t="shared" si="43"/>
        <v>5.5772000178991872E-2</v>
      </c>
      <c r="O194" s="2">
        <f t="shared" si="51"/>
        <v>45459.962429131891</v>
      </c>
      <c r="P194" s="3">
        <f t="shared" si="52"/>
        <v>4.5521818842229278E-2</v>
      </c>
      <c r="Q194" s="2">
        <f t="shared" si="53"/>
        <v>295623.91357348434</v>
      </c>
      <c r="R194" s="3">
        <f t="shared" si="54"/>
        <v>0.29602616280428767</v>
      </c>
      <c r="S194" s="2">
        <f t="shared" si="55"/>
        <v>38320.782613191383</v>
      </c>
      <c r="T194" s="3">
        <f t="shared" si="56"/>
        <v>3.8372924894726081E-2</v>
      </c>
      <c r="U194" s="9">
        <f t="shared" si="44"/>
        <v>998641.16999999981</v>
      </c>
      <c r="V194" s="10">
        <f t="shared" si="45"/>
        <v>0.99999999999999967</v>
      </c>
    </row>
    <row r="195" spans="1:22" x14ac:dyDescent="0.25">
      <c r="A195" s="1" t="s">
        <v>28</v>
      </c>
      <c r="B195" s="4">
        <v>42684</v>
      </c>
      <c r="C195" s="2">
        <v>-2245.5</v>
      </c>
      <c r="D195" s="2">
        <f t="shared" si="46"/>
        <v>3472.1700000000801</v>
      </c>
      <c r="E195" s="2">
        <f>E194+2245.5</f>
        <v>995169</v>
      </c>
      <c r="F195" s="2">
        <f t="shared" si="42"/>
        <v>998641.17</v>
      </c>
      <c r="G195" s="2">
        <f t="shared" si="49"/>
        <v>563540.29587220354</v>
      </c>
      <c r="H195" s="3">
        <f t="shared" si="47"/>
        <v>0.5643070932797648</v>
      </c>
      <c r="M195" s="2">
        <f t="shared" si="50"/>
        <v>55696.215511988652</v>
      </c>
      <c r="N195" s="3">
        <f t="shared" si="43"/>
        <v>5.5772000178991872E-2</v>
      </c>
      <c r="O195" s="2">
        <f t="shared" si="51"/>
        <v>45459.962429131891</v>
      </c>
      <c r="P195" s="3">
        <f t="shared" si="52"/>
        <v>4.5521818842229278E-2</v>
      </c>
      <c r="Q195" s="2">
        <f t="shared" si="53"/>
        <v>295623.91357348434</v>
      </c>
      <c r="R195" s="3">
        <f t="shared" si="54"/>
        <v>0.29602616280428767</v>
      </c>
      <c r="S195" s="2">
        <f t="shared" si="55"/>
        <v>38320.782613191383</v>
      </c>
      <c r="T195" s="3">
        <f t="shared" si="56"/>
        <v>3.8372924894726081E-2</v>
      </c>
      <c r="U195" s="9">
        <f t="shared" si="44"/>
        <v>998641.16999999981</v>
      </c>
      <c r="V195" s="10">
        <f t="shared" si="45"/>
        <v>0.99999999999999967</v>
      </c>
    </row>
    <row r="196" spans="1:22" x14ac:dyDescent="0.25">
      <c r="A196" s="1" t="s">
        <v>25</v>
      </c>
      <c r="B196" s="4">
        <v>42688</v>
      </c>
      <c r="C196" s="2">
        <v>0.59</v>
      </c>
      <c r="D196" s="2">
        <f t="shared" si="46"/>
        <v>3472.7600000000803</v>
      </c>
      <c r="E196" s="2">
        <f>E195</f>
        <v>995169</v>
      </c>
      <c r="F196" s="2">
        <f t="shared" si="42"/>
        <v>998641.76000000013</v>
      </c>
      <c r="G196" s="2">
        <f t="shared" si="49"/>
        <v>563540.62881338852</v>
      </c>
      <c r="H196" s="3">
        <f t="shared" si="47"/>
        <v>0.5643070932797648</v>
      </c>
      <c r="M196" s="2">
        <f t="shared" si="50"/>
        <v>55696.248417468763</v>
      </c>
      <c r="N196" s="3">
        <f t="shared" si="43"/>
        <v>5.5772000178991872E-2</v>
      </c>
      <c r="O196" s="2">
        <f t="shared" si="51"/>
        <v>45459.989287005017</v>
      </c>
      <c r="P196" s="3">
        <f t="shared" si="52"/>
        <v>4.5521818842229278E-2</v>
      </c>
      <c r="Q196" s="2">
        <f t="shared" si="53"/>
        <v>295624.08822892042</v>
      </c>
      <c r="R196" s="3">
        <f t="shared" si="54"/>
        <v>0.29602616280428767</v>
      </c>
      <c r="S196" s="2">
        <f t="shared" si="55"/>
        <v>38320.80525321707</v>
      </c>
      <c r="T196" s="3">
        <f t="shared" si="56"/>
        <v>3.8372924894726081E-2</v>
      </c>
      <c r="U196" s="9">
        <f t="shared" si="44"/>
        <v>998641.75999999989</v>
      </c>
      <c r="V196" s="10">
        <f t="shared" si="45"/>
        <v>0.99999999999999967</v>
      </c>
    </row>
    <row r="197" spans="1:22" x14ac:dyDescent="0.25">
      <c r="A197" s="1" t="s">
        <v>25</v>
      </c>
      <c r="B197" s="4">
        <v>42695</v>
      </c>
      <c r="C197" s="2">
        <v>0.59</v>
      </c>
      <c r="D197" s="2">
        <f t="shared" si="46"/>
        <v>3473.3500000000804</v>
      </c>
      <c r="E197" s="2">
        <f>E196</f>
        <v>995169</v>
      </c>
      <c r="F197" s="2">
        <f t="shared" ref="F197:F260" si="57">D197+E197</f>
        <v>998642.35000000009</v>
      </c>
      <c r="G197" s="2">
        <f t="shared" si="49"/>
        <v>563540.96175457363</v>
      </c>
      <c r="H197" s="3">
        <f t="shared" si="47"/>
        <v>0.5643070932797648</v>
      </c>
      <c r="M197" s="2">
        <f t="shared" si="50"/>
        <v>55696.281322948867</v>
      </c>
      <c r="N197" s="3">
        <f t="shared" ref="N197:N260" si="58">M197/F197</f>
        <v>5.5772000178991872E-2</v>
      </c>
      <c r="O197" s="2">
        <f t="shared" si="51"/>
        <v>45460.016144878129</v>
      </c>
      <c r="P197" s="3">
        <f t="shared" si="52"/>
        <v>4.5521818842229278E-2</v>
      </c>
      <c r="Q197" s="2">
        <f t="shared" si="53"/>
        <v>295624.26288435649</v>
      </c>
      <c r="R197" s="3">
        <f t="shared" si="54"/>
        <v>0.29602616280428773</v>
      </c>
      <c r="S197" s="2">
        <f t="shared" si="55"/>
        <v>38320.827893242757</v>
      </c>
      <c r="T197" s="3">
        <f t="shared" si="56"/>
        <v>3.8372924894726081E-2</v>
      </c>
      <c r="U197" s="9">
        <f t="shared" ref="U197:U260" si="59">G197+M197+O197+Q197+S197</f>
        <v>998642.34999999986</v>
      </c>
      <c r="V197" s="10">
        <f t="shared" ref="V197:V260" si="60">H197+N197+P197+R197+T197</f>
        <v>0.99999999999999978</v>
      </c>
    </row>
    <row r="198" spans="1:22" s="11" customFormat="1" ht="45" x14ac:dyDescent="0.25">
      <c r="A198" s="7" t="s">
        <v>29</v>
      </c>
      <c r="B198" s="8">
        <v>42697</v>
      </c>
      <c r="C198" s="9">
        <v>339000</v>
      </c>
      <c r="D198" s="9">
        <f t="shared" ref="D198:D261" si="61">D197+C198</f>
        <v>342473.35000000009</v>
      </c>
      <c r="E198" s="9">
        <f>E197</f>
        <v>995169</v>
      </c>
      <c r="F198" s="9">
        <f t="shared" si="57"/>
        <v>1337642.3500000001</v>
      </c>
      <c r="G198" s="9">
        <f>G197</f>
        <v>563540.96175457363</v>
      </c>
      <c r="H198" s="10">
        <f t="shared" si="47"/>
        <v>0.42129419852367384</v>
      </c>
      <c r="I198" s="9"/>
      <c r="J198" s="10"/>
      <c r="K198" s="9"/>
      <c r="L198" s="10"/>
      <c r="M198" s="9">
        <f>M197</f>
        <v>55696.281322948867</v>
      </c>
      <c r="N198" s="10">
        <f t="shared" si="58"/>
        <v>4.1637648002807975E-2</v>
      </c>
      <c r="O198" s="9">
        <f>O197</f>
        <v>45460.016144878129</v>
      </c>
      <c r="P198" s="10">
        <f t="shared" si="52"/>
        <v>3.3985180078126356E-2</v>
      </c>
      <c r="Q198" s="9">
        <f>Q197</f>
        <v>295624.26288435649</v>
      </c>
      <c r="R198" s="10">
        <f t="shared" si="54"/>
        <v>0.22100396483735468</v>
      </c>
      <c r="S198" s="9">
        <f>S197+C198</f>
        <v>377320.82789324276</v>
      </c>
      <c r="T198" s="10">
        <f t="shared" si="56"/>
        <v>0.28207900855803703</v>
      </c>
      <c r="U198" s="9">
        <f t="shared" si="59"/>
        <v>1337642.3499999999</v>
      </c>
      <c r="V198" s="10">
        <f t="shared" si="60"/>
        <v>0.99999999999999989</v>
      </c>
    </row>
    <row r="199" spans="1:22" x14ac:dyDescent="0.25">
      <c r="A199" s="1" t="s">
        <v>28</v>
      </c>
      <c r="B199" s="4">
        <v>42698</v>
      </c>
      <c r="C199" s="2">
        <v>-25</v>
      </c>
      <c r="D199" s="2">
        <f t="shared" si="61"/>
        <v>342448.35000000009</v>
      </c>
      <c r="E199" s="2">
        <f>E198</f>
        <v>995169</v>
      </c>
      <c r="F199" s="2">
        <f t="shared" si="57"/>
        <v>1337617.3500000001</v>
      </c>
      <c r="G199" s="2">
        <f>F199*H198</f>
        <v>563530.4293996105</v>
      </c>
      <c r="H199" s="3">
        <f t="shared" ref="H199:H262" si="62">G199/F199</f>
        <v>0.42129419852367378</v>
      </c>
      <c r="M199" s="2">
        <f>F199*N198</f>
        <v>55695.240381748801</v>
      </c>
      <c r="N199" s="3">
        <f t="shared" si="58"/>
        <v>4.1637648002807975E-2</v>
      </c>
      <c r="O199" s="2">
        <f>F199*P198</f>
        <v>45459.166515376171</v>
      </c>
      <c r="P199" s="3">
        <f t="shared" si="52"/>
        <v>3.3985180078126356E-2</v>
      </c>
      <c r="Q199" s="2">
        <f>F199*R198</f>
        <v>295618.73778523557</v>
      </c>
      <c r="R199" s="3">
        <f t="shared" si="54"/>
        <v>0.22100396483735468</v>
      </c>
      <c r="S199" s="2">
        <f>F199*T198</f>
        <v>377313.77591802884</v>
      </c>
      <c r="T199" s="3">
        <f t="shared" si="56"/>
        <v>0.28207900855803703</v>
      </c>
      <c r="U199" s="9">
        <f t="shared" si="59"/>
        <v>1337617.3499999999</v>
      </c>
      <c r="V199" s="10">
        <f t="shared" si="60"/>
        <v>0.99999999999999989</v>
      </c>
    </row>
    <row r="200" spans="1:22" x14ac:dyDescent="0.25">
      <c r="A200" s="1" t="s">
        <v>28</v>
      </c>
      <c r="B200" s="4">
        <v>42698</v>
      </c>
      <c r="C200" s="2">
        <v>-339500</v>
      </c>
      <c r="D200" s="2">
        <f t="shared" si="61"/>
        <v>2948.3500000000931</v>
      </c>
      <c r="E200" s="2">
        <f>E199+339500</f>
        <v>1334669</v>
      </c>
      <c r="F200" s="2">
        <f t="shared" si="57"/>
        <v>1337617.3500000001</v>
      </c>
      <c r="G200" s="2">
        <f t="shared" ref="G200:G263" si="63">F200*H199</f>
        <v>563530.4293996105</v>
      </c>
      <c r="H200" s="3">
        <f t="shared" si="62"/>
        <v>0.42129419852367378</v>
      </c>
      <c r="M200" s="2">
        <f t="shared" ref="M200:M263" si="64">F200*N199</f>
        <v>55695.240381748801</v>
      </c>
      <c r="N200" s="3">
        <f t="shared" si="58"/>
        <v>4.1637648002807975E-2</v>
      </c>
      <c r="O200" s="2">
        <f t="shared" ref="O200:O263" si="65">F200*P199</f>
        <v>45459.166515376171</v>
      </c>
      <c r="P200" s="3">
        <f t="shared" si="52"/>
        <v>3.3985180078126356E-2</v>
      </c>
      <c r="Q200" s="2">
        <f t="shared" ref="Q200:Q263" si="66">F200*R199</f>
        <v>295618.73778523557</v>
      </c>
      <c r="R200" s="3">
        <f t="shared" si="54"/>
        <v>0.22100396483735468</v>
      </c>
      <c r="S200" s="2">
        <f t="shared" ref="S200:S263" si="67">F200*T199</f>
        <v>377313.77591802884</v>
      </c>
      <c r="T200" s="3">
        <f t="shared" si="56"/>
        <v>0.28207900855803703</v>
      </c>
      <c r="U200" s="9">
        <f t="shared" si="59"/>
        <v>1337617.3499999999</v>
      </c>
      <c r="V200" s="10">
        <f t="shared" si="60"/>
        <v>0.99999999999999989</v>
      </c>
    </row>
    <row r="201" spans="1:22" x14ac:dyDescent="0.25">
      <c r="A201" s="5" t="s">
        <v>25</v>
      </c>
      <c r="B201" s="4">
        <v>42702</v>
      </c>
      <c r="C201" s="2">
        <v>0.59</v>
      </c>
      <c r="D201" s="2">
        <f t="shared" si="61"/>
        <v>2948.9400000000933</v>
      </c>
      <c r="E201" s="2">
        <f>E200</f>
        <v>1334669</v>
      </c>
      <c r="F201" s="2">
        <f t="shared" si="57"/>
        <v>1337617.9400000002</v>
      </c>
      <c r="G201" s="2">
        <f t="shared" si="63"/>
        <v>563530.67796318769</v>
      </c>
      <c r="H201" s="3">
        <f t="shared" si="62"/>
        <v>0.42129419852367384</v>
      </c>
      <c r="M201" s="2">
        <f t="shared" si="64"/>
        <v>55695.264947961128</v>
      </c>
      <c r="N201" s="3">
        <f t="shared" si="58"/>
        <v>4.1637648002807975E-2</v>
      </c>
      <c r="O201" s="2">
        <f t="shared" si="65"/>
        <v>45459.186566632423</v>
      </c>
      <c r="P201" s="3">
        <f t="shared" si="52"/>
        <v>3.3985180078126356E-2</v>
      </c>
      <c r="Q201" s="2">
        <f t="shared" si="66"/>
        <v>295618.86817757483</v>
      </c>
      <c r="R201" s="3">
        <f t="shared" si="54"/>
        <v>0.22100396483735468</v>
      </c>
      <c r="S201" s="2">
        <f t="shared" si="67"/>
        <v>377313.94234464393</v>
      </c>
      <c r="T201" s="3">
        <f t="shared" si="56"/>
        <v>0.28207900855803703</v>
      </c>
      <c r="U201" s="9">
        <f t="shared" si="59"/>
        <v>1337617.94</v>
      </c>
      <c r="V201" s="10">
        <f t="shared" si="60"/>
        <v>0.99999999999999989</v>
      </c>
    </row>
    <row r="202" spans="1:22" x14ac:dyDescent="0.25">
      <c r="A202" s="1" t="s">
        <v>18</v>
      </c>
      <c r="B202" s="4">
        <v>42705</v>
      </c>
      <c r="C202" s="2">
        <v>1.86</v>
      </c>
      <c r="D202" s="2">
        <f t="shared" si="61"/>
        <v>2950.8000000000934</v>
      </c>
      <c r="E202" s="2">
        <f>E201</f>
        <v>1334669</v>
      </c>
      <c r="F202" s="2">
        <f t="shared" si="57"/>
        <v>1337619.8</v>
      </c>
      <c r="G202" s="2">
        <f t="shared" si="63"/>
        <v>563531.4615703969</v>
      </c>
      <c r="H202" s="3">
        <f t="shared" si="62"/>
        <v>0.42129419852367384</v>
      </c>
      <c r="M202" s="2">
        <f t="shared" si="64"/>
        <v>55695.342393986408</v>
      </c>
      <c r="N202" s="3">
        <f t="shared" si="58"/>
        <v>4.1637648002807975E-2</v>
      </c>
      <c r="O202" s="2">
        <f t="shared" si="65"/>
        <v>45459.249779067366</v>
      </c>
      <c r="P202" s="3">
        <f t="shared" si="52"/>
        <v>3.3985180078126356E-2</v>
      </c>
      <c r="Q202" s="2">
        <f t="shared" si="66"/>
        <v>295619.2792449494</v>
      </c>
      <c r="R202" s="3">
        <f t="shared" si="54"/>
        <v>0.22100396483735468</v>
      </c>
      <c r="S202" s="2">
        <f t="shared" si="67"/>
        <v>377314.4670115998</v>
      </c>
      <c r="T202" s="3">
        <f t="shared" si="56"/>
        <v>0.28207900855803703</v>
      </c>
      <c r="U202" s="9">
        <f t="shared" si="59"/>
        <v>1337619.7999999998</v>
      </c>
      <c r="V202" s="10">
        <f t="shared" si="60"/>
        <v>0.99999999999999989</v>
      </c>
    </row>
    <row r="203" spans="1:22" x14ac:dyDescent="0.25">
      <c r="A203" s="1" t="s">
        <v>24</v>
      </c>
      <c r="B203" s="4">
        <v>42709</v>
      </c>
      <c r="C203" s="2">
        <v>2245.5</v>
      </c>
      <c r="D203" s="2">
        <f t="shared" si="61"/>
        <v>5196.3000000000939</v>
      </c>
      <c r="E203" s="2">
        <f>E202</f>
        <v>1334669</v>
      </c>
      <c r="F203" s="2">
        <f t="shared" si="57"/>
        <v>1339865.3</v>
      </c>
      <c r="G203" s="2">
        <f t="shared" si="63"/>
        <v>564477.47769318183</v>
      </c>
      <c r="H203" s="3">
        <f t="shared" si="62"/>
        <v>0.42129419852367384</v>
      </c>
      <c r="M203" s="2">
        <f t="shared" si="64"/>
        <v>55788.839732576707</v>
      </c>
      <c r="N203" s="3">
        <f t="shared" si="58"/>
        <v>4.1637648002807975E-2</v>
      </c>
      <c r="O203" s="2">
        <f t="shared" si="65"/>
        <v>45535.563500932796</v>
      </c>
      <c r="P203" s="3">
        <f t="shared" si="52"/>
        <v>3.3985180078126356E-2</v>
      </c>
      <c r="Q203" s="2">
        <f t="shared" si="66"/>
        <v>296115.54364799167</v>
      </c>
      <c r="R203" s="3">
        <f t="shared" si="54"/>
        <v>0.22100396483735466</v>
      </c>
      <c r="S203" s="2">
        <f t="shared" si="67"/>
        <v>377947.87542531686</v>
      </c>
      <c r="T203" s="3">
        <f t="shared" si="56"/>
        <v>0.28207900855803703</v>
      </c>
      <c r="U203" s="9">
        <f t="shared" si="59"/>
        <v>1339865.2999999998</v>
      </c>
      <c r="V203" s="10">
        <f t="shared" si="60"/>
        <v>0.99999999999999978</v>
      </c>
    </row>
    <row r="204" spans="1:22" x14ac:dyDescent="0.25">
      <c r="A204" s="1" t="s">
        <v>25</v>
      </c>
      <c r="B204" s="4">
        <v>42709</v>
      </c>
      <c r="C204" s="2">
        <v>0.59</v>
      </c>
      <c r="D204" s="2">
        <f t="shared" si="61"/>
        <v>5196.890000000094</v>
      </c>
      <c r="E204" s="2">
        <f>E203</f>
        <v>1334669</v>
      </c>
      <c r="F204" s="2">
        <f t="shared" si="57"/>
        <v>1339865.8900000001</v>
      </c>
      <c r="G204" s="2">
        <f t="shared" si="63"/>
        <v>564477.72625675902</v>
      </c>
      <c r="H204" s="3">
        <f t="shared" si="62"/>
        <v>0.42129419852367389</v>
      </c>
      <c r="M204" s="2">
        <f t="shared" si="64"/>
        <v>55788.864298789034</v>
      </c>
      <c r="N204" s="3">
        <f t="shared" si="58"/>
        <v>4.1637648002807975E-2</v>
      </c>
      <c r="O204" s="2">
        <f t="shared" si="65"/>
        <v>45535.583552189048</v>
      </c>
      <c r="P204" s="3">
        <f t="shared" si="52"/>
        <v>3.3985180078126356E-2</v>
      </c>
      <c r="Q204" s="2">
        <f t="shared" si="66"/>
        <v>296115.67404033092</v>
      </c>
      <c r="R204" s="3">
        <f t="shared" si="54"/>
        <v>0.22100396483735466</v>
      </c>
      <c r="S204" s="2">
        <f t="shared" si="67"/>
        <v>377948.04185193195</v>
      </c>
      <c r="T204" s="3">
        <f t="shared" si="56"/>
        <v>0.28207900855803703</v>
      </c>
      <c r="U204" s="9">
        <f t="shared" si="59"/>
        <v>1339865.8900000001</v>
      </c>
      <c r="V204" s="10">
        <f t="shared" si="60"/>
        <v>0.99999999999999989</v>
      </c>
    </row>
    <row r="205" spans="1:22" x14ac:dyDescent="0.25">
      <c r="A205" s="1" t="s">
        <v>28</v>
      </c>
      <c r="B205" s="4">
        <v>42716</v>
      </c>
      <c r="C205" s="2">
        <v>-2245.5</v>
      </c>
      <c r="D205" s="2">
        <f t="shared" si="61"/>
        <v>2951.390000000094</v>
      </c>
      <c r="E205" s="2">
        <f>E204+2245.5</f>
        <v>1336914.5</v>
      </c>
      <c r="F205" s="2">
        <f t="shared" si="57"/>
        <v>1339865.8900000001</v>
      </c>
      <c r="G205" s="2">
        <f t="shared" si="63"/>
        <v>564477.72625675902</v>
      </c>
      <c r="H205" s="3">
        <f t="shared" si="62"/>
        <v>0.42129419852367389</v>
      </c>
      <c r="M205" s="2">
        <f t="shared" si="64"/>
        <v>55788.864298789034</v>
      </c>
      <c r="N205" s="3">
        <f t="shared" si="58"/>
        <v>4.1637648002807975E-2</v>
      </c>
      <c r="O205" s="2">
        <f t="shared" si="65"/>
        <v>45535.583552189048</v>
      </c>
      <c r="P205" s="3">
        <f t="shared" si="52"/>
        <v>3.3985180078126356E-2</v>
      </c>
      <c r="Q205" s="2">
        <f t="shared" si="66"/>
        <v>296115.67404033092</v>
      </c>
      <c r="R205" s="3">
        <f t="shared" si="54"/>
        <v>0.22100396483735466</v>
      </c>
      <c r="S205" s="2">
        <f t="shared" si="67"/>
        <v>377948.04185193195</v>
      </c>
      <c r="T205" s="3">
        <f t="shared" si="56"/>
        <v>0.28207900855803703</v>
      </c>
      <c r="U205" s="9">
        <f t="shared" si="59"/>
        <v>1339865.8900000001</v>
      </c>
      <c r="V205" s="10">
        <f t="shared" si="60"/>
        <v>0.99999999999999989</v>
      </c>
    </row>
    <row r="206" spans="1:22" x14ac:dyDescent="0.25">
      <c r="A206" s="5" t="s">
        <v>25</v>
      </c>
      <c r="B206" s="4">
        <v>42716</v>
      </c>
      <c r="C206" s="2">
        <v>0.59</v>
      </c>
      <c r="D206" s="2">
        <f t="shared" si="61"/>
        <v>2951.9800000000942</v>
      </c>
      <c r="E206" s="2">
        <f t="shared" ref="E206:E212" si="68">E205</f>
        <v>1336914.5</v>
      </c>
      <c r="F206" s="2">
        <f t="shared" si="57"/>
        <v>1339866.48</v>
      </c>
      <c r="G206" s="2">
        <f t="shared" si="63"/>
        <v>564477.97482033609</v>
      </c>
      <c r="H206" s="3">
        <f t="shared" si="62"/>
        <v>0.42129419852367389</v>
      </c>
      <c r="M206" s="2">
        <f t="shared" si="64"/>
        <v>55788.888865001354</v>
      </c>
      <c r="N206" s="3">
        <f t="shared" si="58"/>
        <v>4.1637648002807975E-2</v>
      </c>
      <c r="O206" s="2">
        <f t="shared" si="65"/>
        <v>45535.603603445285</v>
      </c>
      <c r="P206" s="3">
        <f t="shared" si="52"/>
        <v>3.3985180078126356E-2</v>
      </c>
      <c r="Q206" s="2">
        <f t="shared" si="66"/>
        <v>296115.80443267018</v>
      </c>
      <c r="R206" s="3">
        <f t="shared" si="54"/>
        <v>0.22100396483735468</v>
      </c>
      <c r="S206" s="2">
        <f t="shared" si="67"/>
        <v>377948.20827854692</v>
      </c>
      <c r="T206" s="3">
        <f t="shared" si="56"/>
        <v>0.28207900855803703</v>
      </c>
      <c r="U206" s="9">
        <f t="shared" si="59"/>
        <v>1339866.48</v>
      </c>
      <c r="V206" s="10">
        <f t="shared" si="60"/>
        <v>0.99999999999999989</v>
      </c>
    </row>
    <row r="207" spans="1:22" x14ac:dyDescent="0.25">
      <c r="A207" s="5" t="s">
        <v>25</v>
      </c>
      <c r="B207" s="4">
        <v>42723</v>
      </c>
      <c r="C207" s="2">
        <v>0.59</v>
      </c>
      <c r="D207" s="2">
        <f t="shared" si="61"/>
        <v>2952.5700000000943</v>
      </c>
      <c r="E207" s="2">
        <f t="shared" si="68"/>
        <v>1336914.5</v>
      </c>
      <c r="F207" s="2">
        <f t="shared" si="57"/>
        <v>1339867.07</v>
      </c>
      <c r="G207" s="2">
        <f t="shared" si="63"/>
        <v>564478.22338391328</v>
      </c>
      <c r="H207" s="3">
        <f t="shared" si="62"/>
        <v>0.42129419852367389</v>
      </c>
      <c r="M207" s="2">
        <f t="shared" si="64"/>
        <v>55788.913431213674</v>
      </c>
      <c r="N207" s="3">
        <f t="shared" si="58"/>
        <v>4.1637648002807975E-2</v>
      </c>
      <c r="O207" s="2">
        <f t="shared" si="65"/>
        <v>45535.623654701536</v>
      </c>
      <c r="P207" s="3">
        <f t="shared" si="52"/>
        <v>3.3985180078126356E-2</v>
      </c>
      <c r="Q207" s="2">
        <f t="shared" si="66"/>
        <v>296115.93482500943</v>
      </c>
      <c r="R207" s="3">
        <f t="shared" si="54"/>
        <v>0.22100396483735466</v>
      </c>
      <c r="S207" s="2">
        <f t="shared" si="67"/>
        <v>377948.37470516202</v>
      </c>
      <c r="T207" s="3">
        <f t="shared" si="56"/>
        <v>0.28207900855803703</v>
      </c>
      <c r="U207" s="9">
        <f t="shared" si="59"/>
        <v>1339867.0699999998</v>
      </c>
      <c r="V207" s="10">
        <f t="shared" si="60"/>
        <v>0.99999999999999989</v>
      </c>
    </row>
    <row r="208" spans="1:22" x14ac:dyDescent="0.25">
      <c r="A208" s="5" t="s">
        <v>25</v>
      </c>
      <c r="B208" s="4">
        <v>42732</v>
      </c>
      <c r="C208" s="2">
        <v>0.08</v>
      </c>
      <c r="D208" s="2">
        <f t="shared" si="61"/>
        <v>2952.6500000000942</v>
      </c>
      <c r="E208" s="2">
        <f t="shared" si="68"/>
        <v>1336914.5</v>
      </c>
      <c r="F208" s="2">
        <f t="shared" si="57"/>
        <v>1339867.1500000001</v>
      </c>
      <c r="G208" s="2">
        <f t="shared" si="63"/>
        <v>564478.25708744919</v>
      </c>
      <c r="H208" s="3">
        <f t="shared" si="62"/>
        <v>0.42129419852367389</v>
      </c>
      <c r="M208" s="2">
        <f t="shared" si="64"/>
        <v>55788.916762225519</v>
      </c>
      <c r="N208" s="3">
        <f t="shared" si="58"/>
        <v>4.1637648002807975E-2</v>
      </c>
      <c r="O208" s="2">
        <f t="shared" si="65"/>
        <v>45535.626373515945</v>
      </c>
      <c r="P208" s="3">
        <f t="shared" si="52"/>
        <v>3.3985180078126356E-2</v>
      </c>
      <c r="Q208" s="2">
        <f t="shared" si="66"/>
        <v>296115.9525053266</v>
      </c>
      <c r="R208" s="3">
        <f t="shared" si="54"/>
        <v>0.22100396483735463</v>
      </c>
      <c r="S208" s="2">
        <f t="shared" si="67"/>
        <v>377948.39727148274</v>
      </c>
      <c r="T208" s="3">
        <f t="shared" si="56"/>
        <v>0.28207900855803703</v>
      </c>
      <c r="U208" s="9">
        <f t="shared" si="59"/>
        <v>1339867.1499999999</v>
      </c>
      <c r="V208" s="10">
        <f t="shared" si="60"/>
        <v>0.99999999999999989</v>
      </c>
    </row>
    <row r="209" spans="1:22" x14ac:dyDescent="0.25">
      <c r="A209" s="5" t="s">
        <v>25</v>
      </c>
      <c r="B209" s="4">
        <v>42732</v>
      </c>
      <c r="C209" s="2">
        <v>0.67</v>
      </c>
      <c r="D209" s="2">
        <f t="shared" si="61"/>
        <v>2953.3200000000943</v>
      </c>
      <c r="E209" s="2">
        <f t="shared" si="68"/>
        <v>1336914.5</v>
      </c>
      <c r="F209" s="2">
        <f t="shared" si="57"/>
        <v>1339867.82</v>
      </c>
      <c r="G209" s="2">
        <f t="shared" si="63"/>
        <v>564478.53935456218</v>
      </c>
      <c r="H209" s="3">
        <f t="shared" si="62"/>
        <v>0.42129419852367389</v>
      </c>
      <c r="M209" s="2">
        <f t="shared" si="64"/>
        <v>55788.944659449677</v>
      </c>
      <c r="N209" s="3">
        <f t="shared" si="58"/>
        <v>4.1637648002807975E-2</v>
      </c>
      <c r="O209" s="2">
        <f t="shared" si="65"/>
        <v>45535.64914358659</v>
      </c>
      <c r="P209" s="3">
        <f t="shared" si="52"/>
        <v>3.3985180078126356E-2</v>
      </c>
      <c r="Q209" s="2">
        <f t="shared" si="66"/>
        <v>296116.10057798302</v>
      </c>
      <c r="R209" s="3">
        <f t="shared" si="54"/>
        <v>0.22100396483735463</v>
      </c>
      <c r="S209" s="2">
        <f t="shared" si="67"/>
        <v>377948.58626441844</v>
      </c>
      <c r="T209" s="3">
        <f t="shared" si="56"/>
        <v>0.28207900855803703</v>
      </c>
      <c r="U209" s="9">
        <f t="shared" si="59"/>
        <v>1339867.8199999998</v>
      </c>
      <c r="V209" s="10">
        <f t="shared" si="60"/>
        <v>0.99999999999999989</v>
      </c>
    </row>
    <row r="210" spans="1:22" x14ac:dyDescent="0.25">
      <c r="A210" s="1" t="s">
        <v>18</v>
      </c>
      <c r="B210" s="4">
        <v>42736</v>
      </c>
      <c r="C210" s="2">
        <v>0.28999999999999998</v>
      </c>
      <c r="D210" s="2">
        <f t="shared" si="61"/>
        <v>2953.6100000000943</v>
      </c>
      <c r="E210" s="2">
        <f t="shared" si="68"/>
        <v>1336914.5</v>
      </c>
      <c r="F210" s="2">
        <f t="shared" si="57"/>
        <v>1339868.1100000001</v>
      </c>
      <c r="G210" s="2">
        <f t="shared" si="63"/>
        <v>564478.66152987978</v>
      </c>
      <c r="H210" s="3">
        <f t="shared" si="62"/>
        <v>0.42129419852367389</v>
      </c>
      <c r="M210" s="2">
        <f t="shared" si="64"/>
        <v>55788.956734367603</v>
      </c>
      <c r="N210" s="3">
        <f t="shared" si="58"/>
        <v>4.1637648002807975E-2</v>
      </c>
      <c r="O210" s="2">
        <f t="shared" si="65"/>
        <v>45535.658999288818</v>
      </c>
      <c r="P210" s="3">
        <f t="shared" si="52"/>
        <v>3.3985180078126356E-2</v>
      </c>
      <c r="Q210" s="2">
        <f t="shared" si="66"/>
        <v>296116.16466913285</v>
      </c>
      <c r="R210" s="3">
        <f t="shared" si="54"/>
        <v>0.22100396483735466</v>
      </c>
      <c r="S210" s="2">
        <f t="shared" si="67"/>
        <v>377948.6680673309</v>
      </c>
      <c r="T210" s="3">
        <f t="shared" si="56"/>
        <v>0.28207900855803703</v>
      </c>
      <c r="U210" s="9">
        <f t="shared" si="59"/>
        <v>1339868.1100000001</v>
      </c>
      <c r="V210" s="10">
        <f t="shared" si="60"/>
        <v>0.99999999999999989</v>
      </c>
    </row>
    <row r="211" spans="1:22" x14ac:dyDescent="0.25">
      <c r="A211" s="1" t="s">
        <v>24</v>
      </c>
      <c r="B211" s="4">
        <v>42738</v>
      </c>
      <c r="C211" s="2">
        <v>2245.5</v>
      </c>
      <c r="D211" s="2">
        <f t="shared" si="61"/>
        <v>5199.1100000000943</v>
      </c>
      <c r="E211" s="2">
        <f t="shared" si="68"/>
        <v>1336914.5</v>
      </c>
      <c r="F211" s="2">
        <f t="shared" si="57"/>
        <v>1342113.6100000001</v>
      </c>
      <c r="G211" s="2">
        <f t="shared" si="63"/>
        <v>565424.67765266472</v>
      </c>
      <c r="H211" s="3">
        <f t="shared" si="62"/>
        <v>0.42129419852367389</v>
      </c>
      <c r="M211" s="2">
        <f t="shared" si="64"/>
        <v>55882.454072957909</v>
      </c>
      <c r="N211" s="3">
        <f t="shared" si="58"/>
        <v>4.1637648002807975E-2</v>
      </c>
      <c r="O211" s="2">
        <f t="shared" si="65"/>
        <v>45611.972721154249</v>
      </c>
      <c r="P211" s="3">
        <f t="shared" si="52"/>
        <v>3.3985180078126356E-2</v>
      </c>
      <c r="Q211" s="2">
        <f t="shared" si="66"/>
        <v>296612.42907217512</v>
      </c>
      <c r="R211" s="3">
        <f t="shared" si="54"/>
        <v>0.22100396483735463</v>
      </c>
      <c r="S211" s="2">
        <f t="shared" si="67"/>
        <v>378582.07648104802</v>
      </c>
      <c r="T211" s="3">
        <f t="shared" si="56"/>
        <v>0.28207900855803703</v>
      </c>
      <c r="U211" s="9">
        <f t="shared" si="59"/>
        <v>1342113.6099999999</v>
      </c>
      <c r="V211" s="10">
        <f t="shared" si="60"/>
        <v>0.99999999999999989</v>
      </c>
    </row>
    <row r="212" spans="1:22" x14ac:dyDescent="0.25">
      <c r="A212" s="5" t="s">
        <v>25</v>
      </c>
      <c r="B212" s="4">
        <v>42739</v>
      </c>
      <c r="C212" s="2">
        <v>0.59</v>
      </c>
      <c r="D212" s="2">
        <f t="shared" si="61"/>
        <v>5199.7000000000944</v>
      </c>
      <c r="E212" s="2">
        <f t="shared" si="68"/>
        <v>1336914.5</v>
      </c>
      <c r="F212" s="2">
        <f t="shared" si="57"/>
        <v>1342114.2000000002</v>
      </c>
      <c r="G212" s="2">
        <f t="shared" si="63"/>
        <v>565424.92621624179</v>
      </c>
      <c r="H212" s="3">
        <f t="shared" si="62"/>
        <v>0.42129419852367384</v>
      </c>
      <c r="M212" s="2">
        <f t="shared" si="64"/>
        <v>55882.478639170229</v>
      </c>
      <c r="N212" s="3">
        <f t="shared" si="58"/>
        <v>4.1637648002807975E-2</v>
      </c>
      <c r="O212" s="2">
        <f t="shared" si="65"/>
        <v>45611.9927724105</v>
      </c>
      <c r="P212" s="3">
        <f t="shared" si="52"/>
        <v>3.3985180078126356E-2</v>
      </c>
      <c r="Q212" s="2">
        <f t="shared" si="66"/>
        <v>296612.55946451437</v>
      </c>
      <c r="R212" s="3">
        <f t="shared" si="54"/>
        <v>0.22100396483735463</v>
      </c>
      <c r="S212" s="2">
        <f t="shared" si="67"/>
        <v>378582.24290766305</v>
      </c>
      <c r="T212" s="3">
        <f t="shared" si="56"/>
        <v>0.28207900855803703</v>
      </c>
      <c r="U212" s="9">
        <f t="shared" si="59"/>
        <v>1342114.2</v>
      </c>
      <c r="V212" s="10">
        <f t="shared" si="60"/>
        <v>0.99999999999999978</v>
      </c>
    </row>
    <row r="213" spans="1:22" x14ac:dyDescent="0.25">
      <c r="A213" s="1" t="s">
        <v>28</v>
      </c>
      <c r="B213" s="4">
        <v>42745</v>
      </c>
      <c r="C213" s="2">
        <v>-2245.5</v>
      </c>
      <c r="D213" s="2">
        <f t="shared" si="61"/>
        <v>2954.2000000000944</v>
      </c>
      <c r="E213" s="2">
        <f>E212+2245.5</f>
        <v>1339160</v>
      </c>
      <c r="F213" s="2">
        <f t="shared" si="57"/>
        <v>1342114.2000000002</v>
      </c>
      <c r="G213" s="2">
        <f t="shared" si="63"/>
        <v>565424.92621624179</v>
      </c>
      <c r="H213" s="3">
        <f t="shared" si="62"/>
        <v>0.42129419852367384</v>
      </c>
      <c r="M213" s="2">
        <f t="shared" si="64"/>
        <v>55882.478639170229</v>
      </c>
      <c r="N213" s="3">
        <f t="shared" si="58"/>
        <v>4.1637648002807975E-2</v>
      </c>
      <c r="O213" s="2">
        <f t="shared" si="65"/>
        <v>45611.9927724105</v>
      </c>
      <c r="P213" s="3">
        <f t="shared" si="52"/>
        <v>3.3985180078126356E-2</v>
      </c>
      <c r="Q213" s="2">
        <f t="shared" si="66"/>
        <v>296612.55946451437</v>
      </c>
      <c r="R213" s="3">
        <f t="shared" si="54"/>
        <v>0.22100396483735463</v>
      </c>
      <c r="S213" s="2">
        <f t="shared" si="67"/>
        <v>378582.24290766305</v>
      </c>
      <c r="T213" s="3">
        <f t="shared" si="56"/>
        <v>0.28207900855803703</v>
      </c>
      <c r="U213" s="9">
        <f t="shared" si="59"/>
        <v>1342114.2</v>
      </c>
      <c r="V213" s="10">
        <f t="shared" si="60"/>
        <v>0.99999999999999978</v>
      </c>
    </row>
    <row r="214" spans="1:22" x14ac:dyDescent="0.25">
      <c r="A214" s="5" t="s">
        <v>25</v>
      </c>
      <c r="B214" s="4">
        <v>42746</v>
      </c>
      <c r="C214" s="2">
        <v>0.59</v>
      </c>
      <c r="D214" s="2">
        <f t="shared" si="61"/>
        <v>2954.7900000000946</v>
      </c>
      <c r="E214" s="2">
        <f t="shared" ref="E214:E220" si="69">E213</f>
        <v>1339160</v>
      </c>
      <c r="F214" s="2">
        <f t="shared" si="57"/>
        <v>1342114.79</v>
      </c>
      <c r="G214" s="2">
        <f t="shared" si="63"/>
        <v>565425.17477981886</v>
      </c>
      <c r="H214" s="3">
        <f t="shared" si="62"/>
        <v>0.42129419852367384</v>
      </c>
      <c r="M214" s="2">
        <f t="shared" si="64"/>
        <v>55882.503205382549</v>
      </c>
      <c r="N214" s="3">
        <f t="shared" si="58"/>
        <v>4.1637648002807975E-2</v>
      </c>
      <c r="O214" s="2">
        <f t="shared" si="65"/>
        <v>45612.012823666737</v>
      </c>
      <c r="P214" s="3">
        <f t="shared" si="52"/>
        <v>3.3985180078126356E-2</v>
      </c>
      <c r="Q214" s="2">
        <f t="shared" si="66"/>
        <v>296612.68985685357</v>
      </c>
      <c r="R214" s="3">
        <f t="shared" si="54"/>
        <v>0.2210039648373546</v>
      </c>
      <c r="S214" s="2">
        <f t="shared" si="67"/>
        <v>378582.40933427808</v>
      </c>
      <c r="T214" s="3">
        <f t="shared" si="56"/>
        <v>0.28207900855803703</v>
      </c>
      <c r="U214" s="9">
        <f t="shared" si="59"/>
        <v>1342114.7899999996</v>
      </c>
      <c r="V214" s="10">
        <f t="shared" si="60"/>
        <v>0.99999999999999978</v>
      </c>
    </row>
    <row r="215" spans="1:22" x14ac:dyDescent="0.25">
      <c r="A215" s="5" t="s">
        <v>25</v>
      </c>
      <c r="B215" s="4">
        <v>42753</v>
      </c>
      <c r="C215" s="2">
        <v>0.59</v>
      </c>
      <c r="D215" s="2">
        <f t="shared" si="61"/>
        <v>2955.3800000000947</v>
      </c>
      <c r="E215" s="2">
        <f t="shared" si="69"/>
        <v>1339160</v>
      </c>
      <c r="F215" s="2">
        <f t="shared" si="57"/>
        <v>1342115.3800000001</v>
      </c>
      <c r="G215" s="2">
        <f t="shared" si="63"/>
        <v>565425.42334339605</v>
      </c>
      <c r="H215" s="3">
        <f t="shared" si="62"/>
        <v>0.42129419852367389</v>
      </c>
      <c r="M215" s="2">
        <f t="shared" si="64"/>
        <v>55882.527771594869</v>
      </c>
      <c r="N215" s="3">
        <f t="shared" si="58"/>
        <v>4.1637648002807975E-2</v>
      </c>
      <c r="O215" s="2">
        <f t="shared" si="65"/>
        <v>45612.032874922988</v>
      </c>
      <c r="P215" s="3">
        <f t="shared" si="52"/>
        <v>3.3985180078126356E-2</v>
      </c>
      <c r="Q215" s="2">
        <f t="shared" si="66"/>
        <v>296612.82024919282</v>
      </c>
      <c r="R215" s="3">
        <f t="shared" si="54"/>
        <v>0.2210039648373546</v>
      </c>
      <c r="S215" s="2">
        <f t="shared" si="67"/>
        <v>378582.57576089317</v>
      </c>
      <c r="T215" s="3">
        <f t="shared" si="56"/>
        <v>0.28207900855803703</v>
      </c>
      <c r="U215" s="9">
        <f t="shared" si="59"/>
        <v>1342115.3799999999</v>
      </c>
      <c r="V215" s="10">
        <f t="shared" si="60"/>
        <v>0.99999999999999989</v>
      </c>
    </row>
    <row r="216" spans="1:22" x14ac:dyDescent="0.25">
      <c r="A216" s="5" t="s">
        <v>25</v>
      </c>
      <c r="B216" s="4">
        <v>42760</v>
      </c>
      <c r="C216" s="2">
        <v>0.59</v>
      </c>
      <c r="D216" s="2">
        <f t="shared" si="61"/>
        <v>2955.9700000000948</v>
      </c>
      <c r="E216" s="2">
        <f t="shared" si="69"/>
        <v>1339160</v>
      </c>
      <c r="F216" s="2">
        <f t="shared" si="57"/>
        <v>1342115.9700000002</v>
      </c>
      <c r="G216" s="2">
        <f t="shared" si="63"/>
        <v>565425.67190697324</v>
      </c>
      <c r="H216" s="3">
        <f t="shared" si="62"/>
        <v>0.42129419852367389</v>
      </c>
      <c r="M216" s="2">
        <f t="shared" si="64"/>
        <v>55882.552337807196</v>
      </c>
      <c r="N216" s="3">
        <f t="shared" si="58"/>
        <v>4.1637648002807975E-2</v>
      </c>
      <c r="O216" s="2">
        <f t="shared" si="65"/>
        <v>45612.05292617924</v>
      </c>
      <c r="P216" s="3">
        <f t="shared" si="52"/>
        <v>3.3985180078126356E-2</v>
      </c>
      <c r="Q216" s="2">
        <f t="shared" si="66"/>
        <v>296612.95064153208</v>
      </c>
      <c r="R216" s="3">
        <f t="shared" si="54"/>
        <v>0.22100396483735457</v>
      </c>
      <c r="S216" s="2">
        <f t="shared" si="67"/>
        <v>378582.74218750821</v>
      </c>
      <c r="T216" s="3">
        <f t="shared" si="56"/>
        <v>0.28207900855803703</v>
      </c>
      <c r="U216" s="9">
        <f t="shared" si="59"/>
        <v>1342115.97</v>
      </c>
      <c r="V216" s="10">
        <f t="shared" si="60"/>
        <v>0.99999999999999989</v>
      </c>
    </row>
    <row r="217" spans="1:22" x14ac:dyDescent="0.25">
      <c r="A217" s="1" t="s">
        <v>18</v>
      </c>
      <c r="B217" s="4">
        <v>42767</v>
      </c>
      <c r="C217" s="2">
        <v>0.31</v>
      </c>
      <c r="D217" s="2">
        <f t="shared" si="61"/>
        <v>2956.2800000000948</v>
      </c>
      <c r="E217" s="2">
        <f t="shared" si="69"/>
        <v>1339160</v>
      </c>
      <c r="F217" s="2">
        <f t="shared" si="57"/>
        <v>1342116.28</v>
      </c>
      <c r="G217" s="2">
        <f t="shared" si="63"/>
        <v>565425.80250817467</v>
      </c>
      <c r="H217" s="3">
        <f t="shared" si="62"/>
        <v>0.42129419852367389</v>
      </c>
      <c r="M217" s="2">
        <f t="shared" si="64"/>
        <v>55882.565245478072</v>
      </c>
      <c r="N217" s="3">
        <f t="shared" si="58"/>
        <v>4.1637648002807975E-2</v>
      </c>
      <c r="O217" s="2">
        <f t="shared" si="65"/>
        <v>45612.063461585058</v>
      </c>
      <c r="P217" s="3">
        <f t="shared" si="52"/>
        <v>3.3985180078126356E-2</v>
      </c>
      <c r="Q217" s="2">
        <f t="shared" si="66"/>
        <v>296613.01915276115</v>
      </c>
      <c r="R217" s="3">
        <f t="shared" si="54"/>
        <v>0.22100396483735457</v>
      </c>
      <c r="S217" s="2">
        <f t="shared" si="67"/>
        <v>378582.82963200082</v>
      </c>
      <c r="T217" s="3">
        <f t="shared" si="56"/>
        <v>0.28207900855803703</v>
      </c>
      <c r="U217" s="9">
        <f t="shared" si="59"/>
        <v>1342116.2799999998</v>
      </c>
      <c r="V217" s="10">
        <f t="shared" si="60"/>
        <v>0.99999999999999989</v>
      </c>
    </row>
    <row r="218" spans="1:22" x14ac:dyDescent="0.25">
      <c r="A218" s="5" t="s">
        <v>25</v>
      </c>
      <c r="B218" s="4">
        <v>42767</v>
      </c>
      <c r="C218" s="2">
        <v>0.59</v>
      </c>
      <c r="D218" s="2">
        <f t="shared" si="61"/>
        <v>2956.8700000000949</v>
      </c>
      <c r="E218" s="2">
        <f t="shared" si="69"/>
        <v>1339160</v>
      </c>
      <c r="F218" s="2">
        <f t="shared" si="57"/>
        <v>1342116.8700000001</v>
      </c>
      <c r="G218" s="2">
        <f t="shared" si="63"/>
        <v>565426.05107175186</v>
      </c>
      <c r="H218" s="3">
        <f t="shared" si="62"/>
        <v>0.42129419852367389</v>
      </c>
      <c r="M218" s="2">
        <f t="shared" si="64"/>
        <v>55882.589811690399</v>
      </c>
      <c r="N218" s="3">
        <f t="shared" si="58"/>
        <v>4.1637648002807975E-2</v>
      </c>
      <c r="O218" s="2">
        <f t="shared" si="65"/>
        <v>45612.083512841302</v>
      </c>
      <c r="P218" s="3">
        <f t="shared" si="52"/>
        <v>3.3985180078126356E-2</v>
      </c>
      <c r="Q218" s="2">
        <f t="shared" si="66"/>
        <v>296613.1495451004</v>
      </c>
      <c r="R218" s="3">
        <f t="shared" si="54"/>
        <v>0.22100396483735457</v>
      </c>
      <c r="S218" s="2">
        <f t="shared" si="67"/>
        <v>378582.99605861591</v>
      </c>
      <c r="T218" s="3">
        <f t="shared" si="56"/>
        <v>0.28207900855803703</v>
      </c>
      <c r="U218" s="9">
        <f t="shared" si="59"/>
        <v>1342116.8699999999</v>
      </c>
      <c r="V218" s="10">
        <f t="shared" si="60"/>
        <v>0.99999999999999989</v>
      </c>
    </row>
    <row r="219" spans="1:22" x14ac:dyDescent="0.25">
      <c r="A219" s="1" t="s">
        <v>24</v>
      </c>
      <c r="B219" s="4">
        <v>42769</v>
      </c>
      <c r="C219" s="2">
        <v>2245.5</v>
      </c>
      <c r="D219" s="2">
        <f t="shared" si="61"/>
        <v>5202.3700000000954</v>
      </c>
      <c r="E219" s="2">
        <f t="shared" si="69"/>
        <v>1339160</v>
      </c>
      <c r="F219" s="2">
        <f t="shared" si="57"/>
        <v>1344362.37</v>
      </c>
      <c r="G219" s="2">
        <f t="shared" si="63"/>
        <v>566372.06719453679</v>
      </c>
      <c r="H219" s="3">
        <f t="shared" si="62"/>
        <v>0.42129419852367389</v>
      </c>
      <c r="M219" s="2">
        <f t="shared" si="64"/>
        <v>55976.087150280699</v>
      </c>
      <c r="N219" s="3">
        <f t="shared" si="58"/>
        <v>4.1637648002807975E-2</v>
      </c>
      <c r="O219" s="2">
        <f t="shared" si="65"/>
        <v>45688.397234706739</v>
      </c>
      <c r="P219" s="3">
        <f t="shared" si="52"/>
        <v>3.3985180078126356E-2</v>
      </c>
      <c r="Q219" s="2">
        <f t="shared" si="66"/>
        <v>297109.41394814267</v>
      </c>
      <c r="R219" s="3">
        <f t="shared" si="54"/>
        <v>0.22100396483735457</v>
      </c>
      <c r="S219" s="2">
        <f t="shared" si="67"/>
        <v>379216.40447233297</v>
      </c>
      <c r="T219" s="3">
        <f t="shared" si="56"/>
        <v>0.28207900855803703</v>
      </c>
      <c r="U219" s="9">
        <f t="shared" si="59"/>
        <v>1344362.3699999999</v>
      </c>
      <c r="V219" s="10">
        <f t="shared" si="60"/>
        <v>0.99999999999999989</v>
      </c>
    </row>
    <row r="220" spans="1:22" x14ac:dyDescent="0.25">
      <c r="A220" s="5" t="s">
        <v>25</v>
      </c>
      <c r="B220" s="4">
        <v>42774</v>
      </c>
      <c r="C220" s="2">
        <v>0.59</v>
      </c>
      <c r="D220" s="2">
        <f t="shared" si="61"/>
        <v>5202.9600000000955</v>
      </c>
      <c r="E220" s="2">
        <f t="shared" si="69"/>
        <v>1339160</v>
      </c>
      <c r="F220" s="2">
        <f t="shared" si="57"/>
        <v>1344362.9600000002</v>
      </c>
      <c r="G220" s="2">
        <f t="shared" si="63"/>
        <v>566372.31575811398</v>
      </c>
      <c r="H220" s="3">
        <f t="shared" si="62"/>
        <v>0.42129419852367395</v>
      </c>
      <c r="M220" s="2">
        <f t="shared" si="64"/>
        <v>55976.111716493026</v>
      </c>
      <c r="N220" s="3">
        <f t="shared" si="58"/>
        <v>4.1637648002807975E-2</v>
      </c>
      <c r="O220" s="2">
        <f t="shared" si="65"/>
        <v>45688.417285962983</v>
      </c>
      <c r="P220" s="3">
        <f t="shared" si="52"/>
        <v>3.3985180078126356E-2</v>
      </c>
      <c r="Q220" s="2">
        <f t="shared" si="66"/>
        <v>297109.54434048198</v>
      </c>
      <c r="R220" s="3">
        <f t="shared" si="54"/>
        <v>0.2210039648373546</v>
      </c>
      <c r="S220" s="2">
        <f t="shared" si="67"/>
        <v>379216.57089894806</v>
      </c>
      <c r="T220" s="3">
        <f t="shared" si="56"/>
        <v>0.28207900855803703</v>
      </c>
      <c r="U220" s="9">
        <f t="shared" si="59"/>
        <v>1344362.96</v>
      </c>
      <c r="V220" s="10">
        <f t="shared" si="60"/>
        <v>0.99999999999999989</v>
      </c>
    </row>
    <row r="221" spans="1:22" x14ac:dyDescent="0.25">
      <c r="A221" s="1" t="s">
        <v>28</v>
      </c>
      <c r="B221" s="4">
        <v>42776</v>
      </c>
      <c r="C221" s="2">
        <v>-2245.5</v>
      </c>
      <c r="D221" s="2">
        <f t="shared" si="61"/>
        <v>2957.4600000000955</v>
      </c>
      <c r="E221" s="2">
        <f>E220+2245.5</f>
        <v>1341405.5</v>
      </c>
      <c r="F221" s="2">
        <f t="shared" si="57"/>
        <v>1344362.9600000002</v>
      </c>
      <c r="G221" s="2">
        <f t="shared" si="63"/>
        <v>566372.31575811398</v>
      </c>
      <c r="H221" s="3">
        <f t="shared" si="62"/>
        <v>0.42129419852367395</v>
      </c>
      <c r="M221" s="2">
        <f t="shared" si="64"/>
        <v>55976.111716493026</v>
      </c>
      <c r="N221" s="3">
        <f t="shared" si="58"/>
        <v>4.1637648002807975E-2</v>
      </c>
      <c r="O221" s="2">
        <f t="shared" si="65"/>
        <v>45688.417285962983</v>
      </c>
      <c r="P221" s="3">
        <f t="shared" si="52"/>
        <v>3.3985180078126356E-2</v>
      </c>
      <c r="Q221" s="2">
        <f t="shared" si="66"/>
        <v>297109.54434048198</v>
      </c>
      <c r="R221" s="3">
        <f t="shared" si="54"/>
        <v>0.2210039648373546</v>
      </c>
      <c r="S221" s="2">
        <f t="shared" si="67"/>
        <v>379216.57089894806</v>
      </c>
      <c r="T221" s="3">
        <f t="shared" si="56"/>
        <v>0.28207900855803703</v>
      </c>
      <c r="U221" s="9">
        <f t="shared" si="59"/>
        <v>1344362.96</v>
      </c>
      <c r="V221" s="10">
        <f t="shared" si="60"/>
        <v>0.99999999999999989</v>
      </c>
    </row>
    <row r="222" spans="1:22" x14ac:dyDescent="0.25">
      <c r="A222" s="5" t="s">
        <v>25</v>
      </c>
      <c r="B222" s="4">
        <v>42781</v>
      </c>
      <c r="C222" s="2">
        <v>0.59</v>
      </c>
      <c r="D222" s="2">
        <f t="shared" si="61"/>
        <v>2958.0500000000957</v>
      </c>
      <c r="E222" s="2">
        <f t="shared" ref="E222:E227" si="70">E221</f>
        <v>1341405.5</v>
      </c>
      <c r="F222" s="2">
        <f t="shared" si="57"/>
        <v>1344363.55</v>
      </c>
      <c r="G222" s="2">
        <f t="shared" si="63"/>
        <v>566372.56432169105</v>
      </c>
      <c r="H222" s="3">
        <f t="shared" si="62"/>
        <v>0.42129419852367395</v>
      </c>
      <c r="M222" s="2">
        <f t="shared" si="64"/>
        <v>55976.136282705338</v>
      </c>
      <c r="N222" s="3">
        <f t="shared" si="58"/>
        <v>4.1637648002807975E-2</v>
      </c>
      <c r="O222" s="2">
        <f t="shared" si="65"/>
        <v>45688.437337219228</v>
      </c>
      <c r="P222" s="3">
        <f t="shared" si="52"/>
        <v>3.3985180078126356E-2</v>
      </c>
      <c r="Q222" s="2">
        <f t="shared" si="66"/>
        <v>297109.67473282124</v>
      </c>
      <c r="R222" s="3">
        <f t="shared" si="54"/>
        <v>0.22100396483735463</v>
      </c>
      <c r="S222" s="2">
        <f t="shared" si="67"/>
        <v>379216.73732556304</v>
      </c>
      <c r="T222" s="3">
        <f t="shared" si="56"/>
        <v>0.28207900855803703</v>
      </c>
      <c r="U222" s="9">
        <f t="shared" si="59"/>
        <v>1344363.55</v>
      </c>
      <c r="V222" s="10">
        <f t="shared" si="60"/>
        <v>0.99999999999999989</v>
      </c>
    </row>
    <row r="223" spans="1:22" x14ac:dyDescent="0.25">
      <c r="A223" s="5" t="s">
        <v>25</v>
      </c>
      <c r="B223" s="4">
        <v>42788</v>
      </c>
      <c r="C223" s="2">
        <v>0.59</v>
      </c>
      <c r="D223" s="2">
        <f t="shared" si="61"/>
        <v>2958.6400000000958</v>
      </c>
      <c r="E223" s="2">
        <f t="shared" si="70"/>
        <v>1341405.5</v>
      </c>
      <c r="F223" s="2">
        <f t="shared" si="57"/>
        <v>1344364.1400000001</v>
      </c>
      <c r="G223" s="2">
        <f t="shared" si="63"/>
        <v>566372.81288526824</v>
      </c>
      <c r="H223" s="3">
        <f t="shared" si="62"/>
        <v>0.42129419852367395</v>
      </c>
      <c r="M223" s="2">
        <f t="shared" si="64"/>
        <v>55976.160848917665</v>
      </c>
      <c r="N223" s="3">
        <f t="shared" si="58"/>
        <v>4.1637648002807975E-2</v>
      </c>
      <c r="O223" s="2">
        <f t="shared" si="65"/>
        <v>45688.457388475479</v>
      </c>
      <c r="P223" s="3">
        <f t="shared" si="52"/>
        <v>3.3985180078126356E-2</v>
      </c>
      <c r="Q223" s="2">
        <f t="shared" si="66"/>
        <v>297109.80512516055</v>
      </c>
      <c r="R223" s="3">
        <f t="shared" si="54"/>
        <v>0.22100396483735466</v>
      </c>
      <c r="S223" s="2">
        <f t="shared" si="67"/>
        <v>379216.90375217813</v>
      </c>
      <c r="T223" s="3">
        <f t="shared" si="56"/>
        <v>0.28207900855803703</v>
      </c>
      <c r="U223" s="9">
        <f t="shared" si="59"/>
        <v>1344364.1400000001</v>
      </c>
      <c r="V223" s="10">
        <f t="shared" si="60"/>
        <v>0.99999999999999989</v>
      </c>
    </row>
    <row r="224" spans="1:22" x14ac:dyDescent="0.25">
      <c r="A224" s="1" t="s">
        <v>18</v>
      </c>
      <c r="B224" s="4">
        <v>42795</v>
      </c>
      <c r="C224" s="2">
        <v>0.28000000000000003</v>
      </c>
      <c r="D224" s="2">
        <f t="shared" si="61"/>
        <v>2958.920000000096</v>
      </c>
      <c r="E224" s="2">
        <f t="shared" si="70"/>
        <v>1341405.5</v>
      </c>
      <c r="F224" s="2">
        <f t="shared" si="57"/>
        <v>1344364.4200000002</v>
      </c>
      <c r="G224" s="2">
        <f t="shared" si="63"/>
        <v>566372.93084764387</v>
      </c>
      <c r="H224" s="3">
        <f t="shared" si="62"/>
        <v>0.42129419852367395</v>
      </c>
      <c r="M224" s="2">
        <f t="shared" si="64"/>
        <v>55976.172507459109</v>
      </c>
      <c r="N224" s="3">
        <f t="shared" si="58"/>
        <v>4.1637648002807975E-2</v>
      </c>
      <c r="O224" s="2">
        <f t="shared" si="65"/>
        <v>45688.466904325898</v>
      </c>
      <c r="P224" s="3">
        <f t="shared" si="52"/>
        <v>3.3985180078126356E-2</v>
      </c>
      <c r="Q224" s="2">
        <f t="shared" si="66"/>
        <v>297109.86700627074</v>
      </c>
      <c r="R224" s="3">
        <f t="shared" si="54"/>
        <v>0.22100396483735468</v>
      </c>
      <c r="S224" s="2">
        <f t="shared" si="67"/>
        <v>379216.98273430055</v>
      </c>
      <c r="T224" s="3">
        <f t="shared" si="56"/>
        <v>0.28207900855803703</v>
      </c>
      <c r="U224" s="9">
        <f t="shared" si="59"/>
        <v>1344364.42</v>
      </c>
      <c r="V224" s="10">
        <f t="shared" si="60"/>
        <v>0.99999999999999989</v>
      </c>
    </row>
    <row r="225" spans="1:22" x14ac:dyDescent="0.25">
      <c r="A225" s="5" t="s">
        <v>25</v>
      </c>
      <c r="B225" s="4">
        <v>42795</v>
      </c>
      <c r="C225" s="2">
        <v>0.59</v>
      </c>
      <c r="D225" s="2">
        <f t="shared" si="61"/>
        <v>2959.5100000000962</v>
      </c>
      <c r="E225" s="2">
        <f t="shared" si="70"/>
        <v>1341405.5</v>
      </c>
      <c r="F225" s="2">
        <f t="shared" si="57"/>
        <v>1344365.01</v>
      </c>
      <c r="G225" s="2">
        <f t="shared" si="63"/>
        <v>566373.17941122095</v>
      </c>
      <c r="H225" s="3">
        <f t="shared" si="62"/>
        <v>0.42129419852367395</v>
      </c>
      <c r="M225" s="2">
        <f t="shared" si="64"/>
        <v>55976.197073671421</v>
      </c>
      <c r="N225" s="3">
        <f t="shared" si="58"/>
        <v>4.1637648002807975E-2</v>
      </c>
      <c r="O225" s="2">
        <f t="shared" si="65"/>
        <v>45688.486955582142</v>
      </c>
      <c r="P225" s="3">
        <f t="shared" si="52"/>
        <v>3.3985180078126356E-2</v>
      </c>
      <c r="Q225" s="2">
        <f t="shared" si="66"/>
        <v>297109.99739860999</v>
      </c>
      <c r="R225" s="3">
        <f t="shared" si="54"/>
        <v>0.22100396483735468</v>
      </c>
      <c r="S225" s="2">
        <f t="shared" si="67"/>
        <v>379217.14916091552</v>
      </c>
      <c r="T225" s="3">
        <f t="shared" si="56"/>
        <v>0.28207900855803703</v>
      </c>
      <c r="U225" s="9">
        <f t="shared" si="59"/>
        <v>1344365.01</v>
      </c>
      <c r="V225" s="10">
        <f t="shared" si="60"/>
        <v>0.99999999999999989</v>
      </c>
    </row>
    <row r="226" spans="1:22" x14ac:dyDescent="0.25">
      <c r="A226" s="1" t="s">
        <v>24</v>
      </c>
      <c r="B226" s="4">
        <v>42797</v>
      </c>
      <c r="C226" s="2">
        <v>2245.5</v>
      </c>
      <c r="D226" s="2">
        <f t="shared" si="61"/>
        <v>5205.0100000000966</v>
      </c>
      <c r="E226" s="2">
        <f t="shared" si="70"/>
        <v>1341405.5</v>
      </c>
      <c r="F226" s="2">
        <f t="shared" si="57"/>
        <v>1346610.51</v>
      </c>
      <c r="G226" s="2">
        <f t="shared" si="63"/>
        <v>567319.19553400588</v>
      </c>
      <c r="H226" s="3">
        <f t="shared" si="62"/>
        <v>0.421294198523674</v>
      </c>
      <c r="M226" s="2">
        <f t="shared" si="64"/>
        <v>56069.694412261728</v>
      </c>
      <c r="N226" s="3">
        <f t="shared" si="58"/>
        <v>4.1637648002807975E-2</v>
      </c>
      <c r="O226" s="2">
        <f t="shared" si="65"/>
        <v>45764.800677447573</v>
      </c>
      <c r="P226" s="3">
        <f t="shared" si="52"/>
        <v>3.3985180078126356E-2</v>
      </c>
      <c r="Q226" s="2">
        <f t="shared" si="66"/>
        <v>297606.26180165226</v>
      </c>
      <c r="R226" s="3">
        <f t="shared" si="54"/>
        <v>0.22100396483735468</v>
      </c>
      <c r="S226" s="2">
        <f t="shared" si="67"/>
        <v>379850.55757463258</v>
      </c>
      <c r="T226" s="3">
        <f t="shared" si="56"/>
        <v>0.28207900855803703</v>
      </c>
      <c r="U226" s="9">
        <f t="shared" si="59"/>
        <v>1346610.51</v>
      </c>
      <c r="V226" s="10">
        <f t="shared" si="60"/>
        <v>1</v>
      </c>
    </row>
    <row r="227" spans="1:22" x14ac:dyDescent="0.25">
      <c r="A227" s="5" t="s">
        <v>25</v>
      </c>
      <c r="B227" s="4">
        <v>42802</v>
      </c>
      <c r="C227" s="2">
        <v>0.59</v>
      </c>
      <c r="D227" s="2">
        <f t="shared" si="61"/>
        <v>5205.6000000000968</v>
      </c>
      <c r="E227" s="2">
        <f t="shared" si="70"/>
        <v>1341405.5</v>
      </c>
      <c r="F227" s="2">
        <f t="shared" si="57"/>
        <v>1346611.1</v>
      </c>
      <c r="G227" s="2">
        <f t="shared" si="63"/>
        <v>567319.44409758307</v>
      </c>
      <c r="H227" s="3">
        <f t="shared" si="62"/>
        <v>0.421294198523674</v>
      </c>
      <c r="M227" s="2">
        <f t="shared" si="64"/>
        <v>56069.718978474055</v>
      </c>
      <c r="N227" s="3">
        <f t="shared" si="58"/>
        <v>4.1637648002807975E-2</v>
      </c>
      <c r="O227" s="2">
        <f t="shared" si="65"/>
        <v>45764.820728703824</v>
      </c>
      <c r="P227" s="3">
        <f t="shared" si="52"/>
        <v>3.3985180078126356E-2</v>
      </c>
      <c r="Q227" s="2">
        <f t="shared" si="66"/>
        <v>297606.39219399152</v>
      </c>
      <c r="R227" s="3">
        <f t="shared" si="54"/>
        <v>0.22100396483735468</v>
      </c>
      <c r="S227" s="2">
        <f t="shared" si="67"/>
        <v>379850.72400124767</v>
      </c>
      <c r="T227" s="3">
        <f t="shared" si="56"/>
        <v>0.28207900855803703</v>
      </c>
      <c r="U227" s="9">
        <f t="shared" si="59"/>
        <v>1346611.1</v>
      </c>
      <c r="V227" s="10">
        <f t="shared" si="60"/>
        <v>1</v>
      </c>
    </row>
    <row r="228" spans="1:22" x14ac:dyDescent="0.25">
      <c r="A228" s="1" t="s">
        <v>28</v>
      </c>
      <c r="B228" s="4">
        <v>42804</v>
      </c>
      <c r="C228" s="2">
        <v>-2245.5</v>
      </c>
      <c r="D228" s="2">
        <f t="shared" si="61"/>
        <v>2960.1000000000968</v>
      </c>
      <c r="E228" s="2">
        <f>E227+2245.5</f>
        <v>1343651</v>
      </c>
      <c r="F228" s="2">
        <f t="shared" si="57"/>
        <v>1346611.1</v>
      </c>
      <c r="G228" s="2">
        <f t="shared" si="63"/>
        <v>567319.44409758307</v>
      </c>
      <c r="H228" s="3">
        <f t="shared" si="62"/>
        <v>0.421294198523674</v>
      </c>
      <c r="M228" s="2">
        <f t="shared" si="64"/>
        <v>56069.718978474055</v>
      </c>
      <c r="N228" s="3">
        <f t="shared" si="58"/>
        <v>4.1637648002807975E-2</v>
      </c>
      <c r="O228" s="2">
        <f t="shared" si="65"/>
        <v>45764.820728703824</v>
      </c>
      <c r="P228" s="3">
        <f t="shared" si="52"/>
        <v>3.3985180078126356E-2</v>
      </c>
      <c r="Q228" s="2">
        <f t="shared" si="66"/>
        <v>297606.39219399152</v>
      </c>
      <c r="R228" s="3">
        <f t="shared" si="54"/>
        <v>0.22100396483735468</v>
      </c>
      <c r="S228" s="2">
        <f t="shared" si="67"/>
        <v>379850.72400124767</v>
      </c>
      <c r="T228" s="3">
        <f t="shared" si="56"/>
        <v>0.28207900855803703</v>
      </c>
      <c r="U228" s="9">
        <f t="shared" si="59"/>
        <v>1346611.1</v>
      </c>
      <c r="V228" s="10">
        <f t="shared" si="60"/>
        <v>1</v>
      </c>
    </row>
    <row r="229" spans="1:22" x14ac:dyDescent="0.25">
      <c r="A229" s="5" t="s">
        <v>25</v>
      </c>
      <c r="B229" s="4">
        <v>42809</v>
      </c>
      <c r="C229" s="2">
        <v>0.59</v>
      </c>
      <c r="D229" s="2">
        <f t="shared" si="61"/>
        <v>2960.6900000000969</v>
      </c>
      <c r="E229" s="2">
        <f>E228</f>
        <v>1343651</v>
      </c>
      <c r="F229" s="2">
        <f t="shared" si="57"/>
        <v>1346611.6900000002</v>
      </c>
      <c r="G229" s="2">
        <f t="shared" si="63"/>
        <v>567319.69266116025</v>
      </c>
      <c r="H229" s="3">
        <f t="shared" si="62"/>
        <v>0.421294198523674</v>
      </c>
      <c r="M229" s="2">
        <f t="shared" si="64"/>
        <v>56069.743544686382</v>
      </c>
      <c r="N229" s="3">
        <f t="shared" si="58"/>
        <v>4.1637648002807975E-2</v>
      </c>
      <c r="O229" s="2">
        <f t="shared" si="65"/>
        <v>45764.840779960068</v>
      </c>
      <c r="P229" s="3">
        <f t="shared" si="52"/>
        <v>3.3985180078126356E-2</v>
      </c>
      <c r="Q229" s="2">
        <f t="shared" si="66"/>
        <v>297606.52258633083</v>
      </c>
      <c r="R229" s="3">
        <f t="shared" si="54"/>
        <v>0.22100396483735471</v>
      </c>
      <c r="S229" s="2">
        <f t="shared" si="67"/>
        <v>379850.89042786276</v>
      </c>
      <c r="T229" s="3">
        <f t="shared" si="56"/>
        <v>0.28207900855803703</v>
      </c>
      <c r="U229" s="9">
        <f t="shared" si="59"/>
        <v>1346611.6900000002</v>
      </c>
      <c r="V229" s="10">
        <f t="shared" si="60"/>
        <v>1</v>
      </c>
    </row>
    <row r="230" spans="1:22" x14ac:dyDescent="0.25">
      <c r="A230" s="5" t="s">
        <v>25</v>
      </c>
      <c r="B230" s="4">
        <v>42816</v>
      </c>
      <c r="C230" s="2">
        <v>0.59</v>
      </c>
      <c r="D230" s="2">
        <f t="shared" si="61"/>
        <v>2961.2800000000971</v>
      </c>
      <c r="E230" s="2">
        <f>E229</f>
        <v>1343651</v>
      </c>
      <c r="F230" s="2">
        <f t="shared" si="57"/>
        <v>1346612.28</v>
      </c>
      <c r="G230" s="2">
        <f t="shared" si="63"/>
        <v>567319.94122473733</v>
      </c>
      <c r="H230" s="3">
        <f t="shared" si="62"/>
        <v>0.421294198523674</v>
      </c>
      <c r="M230" s="2">
        <f t="shared" si="64"/>
        <v>56069.768110898694</v>
      </c>
      <c r="N230" s="3">
        <f t="shared" si="58"/>
        <v>4.1637648002807975E-2</v>
      </c>
      <c r="O230" s="2">
        <f t="shared" si="65"/>
        <v>45764.860831216312</v>
      </c>
      <c r="P230" s="3">
        <f t="shared" si="52"/>
        <v>3.3985180078126356E-2</v>
      </c>
      <c r="Q230" s="2">
        <f t="shared" si="66"/>
        <v>297606.65297867008</v>
      </c>
      <c r="R230" s="3">
        <f t="shared" si="54"/>
        <v>0.22100396483735474</v>
      </c>
      <c r="S230" s="2">
        <f t="shared" si="67"/>
        <v>379851.05685447773</v>
      </c>
      <c r="T230" s="3">
        <f t="shared" si="56"/>
        <v>0.28207900855803703</v>
      </c>
      <c r="U230" s="9">
        <f t="shared" si="59"/>
        <v>1346612.2800000003</v>
      </c>
      <c r="V230" s="10">
        <f t="shared" si="60"/>
        <v>1</v>
      </c>
    </row>
    <row r="231" spans="1:22" x14ac:dyDescent="0.25">
      <c r="A231" s="5" t="s">
        <v>25</v>
      </c>
      <c r="B231" s="4">
        <v>42823</v>
      </c>
      <c r="C231" s="2">
        <v>0.59</v>
      </c>
      <c r="D231" s="2">
        <f t="shared" si="61"/>
        <v>2961.8700000000972</v>
      </c>
      <c r="E231" s="2">
        <f>E230</f>
        <v>1343651</v>
      </c>
      <c r="F231" s="2">
        <f t="shared" si="57"/>
        <v>1346612.87</v>
      </c>
      <c r="G231" s="2">
        <f t="shared" si="63"/>
        <v>567320.18978831451</v>
      </c>
      <c r="H231" s="3">
        <f t="shared" si="62"/>
        <v>0.42129419852367406</v>
      </c>
      <c r="M231" s="2">
        <f t="shared" si="64"/>
        <v>56069.792677111021</v>
      </c>
      <c r="N231" s="3">
        <f t="shared" si="58"/>
        <v>4.1637648002807975E-2</v>
      </c>
      <c r="O231" s="2">
        <f t="shared" si="65"/>
        <v>45764.880882472564</v>
      </c>
      <c r="P231" s="3">
        <f t="shared" si="52"/>
        <v>3.3985180078126356E-2</v>
      </c>
      <c r="Q231" s="2">
        <f t="shared" si="66"/>
        <v>297606.7833710094</v>
      </c>
      <c r="R231" s="3">
        <f t="shared" si="54"/>
        <v>0.22100396483735477</v>
      </c>
      <c r="S231" s="2">
        <f t="shared" si="67"/>
        <v>379851.22328109283</v>
      </c>
      <c r="T231" s="3">
        <f t="shared" si="56"/>
        <v>0.28207900855803703</v>
      </c>
      <c r="U231" s="9">
        <f t="shared" si="59"/>
        <v>1346612.8700000003</v>
      </c>
      <c r="V231" s="10">
        <f t="shared" si="60"/>
        <v>1</v>
      </c>
    </row>
    <row r="232" spans="1:22" x14ac:dyDescent="0.25">
      <c r="A232" s="1" t="s">
        <v>18</v>
      </c>
      <c r="B232" s="4">
        <v>42826</v>
      </c>
      <c r="C232" s="2">
        <v>0.3</v>
      </c>
      <c r="D232" s="2">
        <f t="shared" si="61"/>
        <v>2962.1700000000974</v>
      </c>
      <c r="E232" s="2">
        <f>E231</f>
        <v>1343651</v>
      </c>
      <c r="F232" s="2">
        <f t="shared" si="57"/>
        <v>1346613.1700000002</v>
      </c>
      <c r="G232" s="2">
        <f t="shared" si="63"/>
        <v>567320.3161765741</v>
      </c>
      <c r="H232" s="3">
        <f t="shared" si="62"/>
        <v>0.42129419852367406</v>
      </c>
      <c r="M232" s="2">
        <f t="shared" si="64"/>
        <v>56069.805168405423</v>
      </c>
      <c r="N232" s="3">
        <f t="shared" si="58"/>
        <v>4.1637648002807975E-2</v>
      </c>
      <c r="O232" s="2">
        <f t="shared" si="65"/>
        <v>45764.891078026587</v>
      </c>
      <c r="P232" s="3">
        <f t="shared" si="52"/>
        <v>3.3985180078126356E-2</v>
      </c>
      <c r="Q232" s="2">
        <f t="shared" si="66"/>
        <v>297606.84967219888</v>
      </c>
      <c r="R232" s="3">
        <f t="shared" si="54"/>
        <v>0.22100396483735477</v>
      </c>
      <c r="S232" s="2">
        <f t="shared" si="67"/>
        <v>379851.30790479539</v>
      </c>
      <c r="T232" s="3">
        <f t="shared" si="56"/>
        <v>0.28207900855803703</v>
      </c>
      <c r="U232" s="9">
        <f t="shared" si="59"/>
        <v>1346613.1700000004</v>
      </c>
      <c r="V232" s="10">
        <f t="shared" si="60"/>
        <v>1</v>
      </c>
    </row>
    <row r="233" spans="1:22" x14ac:dyDescent="0.25">
      <c r="A233" s="1" t="s">
        <v>24</v>
      </c>
      <c r="B233" s="4">
        <v>42828</v>
      </c>
      <c r="C233" s="2">
        <v>2245.5</v>
      </c>
      <c r="D233" s="2">
        <f t="shared" si="61"/>
        <v>5207.6700000000974</v>
      </c>
      <c r="E233" s="2">
        <f>E232</f>
        <v>1343651</v>
      </c>
      <c r="F233" s="2">
        <f t="shared" si="57"/>
        <v>1348858.6700000002</v>
      </c>
      <c r="G233" s="2">
        <f t="shared" si="63"/>
        <v>568266.33229935903</v>
      </c>
      <c r="H233" s="3">
        <f t="shared" si="62"/>
        <v>0.42129419852367406</v>
      </c>
      <c r="M233" s="2">
        <f t="shared" si="64"/>
        <v>56163.302506995729</v>
      </c>
      <c r="N233" s="3">
        <f t="shared" si="58"/>
        <v>4.1637648002807975E-2</v>
      </c>
      <c r="O233" s="2">
        <f t="shared" si="65"/>
        <v>45841.204799892017</v>
      </c>
      <c r="P233" s="3">
        <f t="shared" si="52"/>
        <v>3.3985180078126356E-2</v>
      </c>
      <c r="Q233" s="2">
        <f t="shared" si="66"/>
        <v>298103.11407524114</v>
      </c>
      <c r="R233" s="3">
        <f t="shared" si="54"/>
        <v>0.22100396483735477</v>
      </c>
      <c r="S233" s="2">
        <f t="shared" si="67"/>
        <v>380484.71631851251</v>
      </c>
      <c r="T233" s="3">
        <f t="shared" si="56"/>
        <v>0.28207900855803703</v>
      </c>
      <c r="U233" s="9">
        <f t="shared" si="59"/>
        <v>1348858.6700000004</v>
      </c>
      <c r="V233" s="10">
        <f t="shared" si="60"/>
        <v>1</v>
      </c>
    </row>
    <row r="234" spans="1:22" x14ac:dyDescent="0.25">
      <c r="A234" s="5" t="s">
        <v>25</v>
      </c>
      <c r="B234" s="4">
        <v>42830</v>
      </c>
      <c r="C234" s="2">
        <v>0.59</v>
      </c>
      <c r="D234" s="2">
        <f t="shared" si="61"/>
        <v>5208.2600000000975</v>
      </c>
      <c r="E234" s="2">
        <f>1220166+225000</f>
        <v>1445166</v>
      </c>
      <c r="F234" s="2">
        <f t="shared" si="57"/>
        <v>1450374.26</v>
      </c>
      <c r="G234" s="2">
        <f t="shared" si="63"/>
        <v>611034.26142606686</v>
      </c>
      <c r="H234" s="3">
        <f t="shared" si="62"/>
        <v>0.42129419852367406</v>
      </c>
      <c r="M234" s="2">
        <f t="shared" si="64"/>
        <v>60390.172910213092</v>
      </c>
      <c r="N234" s="3">
        <f t="shared" si="58"/>
        <v>4.1637648002807975E-2</v>
      </c>
      <c r="O234" s="2">
        <f t="shared" si="65"/>
        <v>49291.230406779257</v>
      </c>
      <c r="P234" s="3">
        <f t="shared" si="52"/>
        <v>3.3985180078126356E-2</v>
      </c>
      <c r="Q234" s="2">
        <f t="shared" si="66"/>
        <v>320538.46195804444</v>
      </c>
      <c r="R234" s="3">
        <f t="shared" si="54"/>
        <v>0.22100396483735477</v>
      </c>
      <c r="S234" s="2">
        <f t="shared" si="67"/>
        <v>409120.1332988966</v>
      </c>
      <c r="T234" s="3">
        <f t="shared" si="56"/>
        <v>0.28207900855803703</v>
      </c>
      <c r="U234" s="9">
        <f t="shared" si="59"/>
        <v>1450374.2600000002</v>
      </c>
      <c r="V234" s="10">
        <f t="shared" si="60"/>
        <v>1</v>
      </c>
    </row>
    <row r="235" spans="1:22" x14ac:dyDescent="0.25">
      <c r="A235" s="1" t="s">
        <v>28</v>
      </c>
      <c r="B235" s="4">
        <v>42835</v>
      </c>
      <c r="C235" s="2">
        <v>-2245.5</v>
      </c>
      <c r="D235" s="2">
        <f t="shared" si="61"/>
        <v>2962.7600000000975</v>
      </c>
      <c r="E235" s="2">
        <f>E234+2245.5</f>
        <v>1447411.5</v>
      </c>
      <c r="F235" s="2">
        <f t="shared" si="57"/>
        <v>1450374.26</v>
      </c>
      <c r="G235" s="2">
        <f t="shared" si="63"/>
        <v>611034.26142606686</v>
      </c>
      <c r="H235" s="3">
        <f t="shared" si="62"/>
        <v>0.42129419852367406</v>
      </c>
      <c r="M235" s="2">
        <f t="shared" si="64"/>
        <v>60390.172910213092</v>
      </c>
      <c r="N235" s="3">
        <f t="shared" si="58"/>
        <v>4.1637648002807975E-2</v>
      </c>
      <c r="O235" s="2">
        <f t="shared" si="65"/>
        <v>49291.230406779257</v>
      </c>
      <c r="P235" s="3">
        <f t="shared" si="52"/>
        <v>3.3985180078126356E-2</v>
      </c>
      <c r="Q235" s="2">
        <f t="shared" si="66"/>
        <v>320538.46195804444</v>
      </c>
      <c r="R235" s="3">
        <f t="shared" si="54"/>
        <v>0.22100396483735477</v>
      </c>
      <c r="S235" s="2">
        <f t="shared" si="67"/>
        <v>409120.1332988966</v>
      </c>
      <c r="T235" s="3">
        <f t="shared" si="56"/>
        <v>0.28207900855803703</v>
      </c>
      <c r="U235" s="9">
        <f t="shared" si="59"/>
        <v>1450374.2600000002</v>
      </c>
      <c r="V235" s="10">
        <f t="shared" si="60"/>
        <v>1</v>
      </c>
    </row>
    <row r="236" spans="1:22" x14ac:dyDescent="0.25">
      <c r="A236" s="5" t="s">
        <v>25</v>
      </c>
      <c r="B236" s="4">
        <v>42837</v>
      </c>
      <c r="C236" s="2">
        <v>0.59</v>
      </c>
      <c r="D236" s="2">
        <f t="shared" si="61"/>
        <v>2963.3500000000977</v>
      </c>
      <c r="E236" s="2">
        <f t="shared" ref="E236:E241" si="71">E235</f>
        <v>1447411.5</v>
      </c>
      <c r="F236" s="2">
        <f t="shared" si="57"/>
        <v>1450374.85</v>
      </c>
      <c r="G236" s="2">
        <f t="shared" si="63"/>
        <v>611034.50998964405</v>
      </c>
      <c r="H236" s="3">
        <f t="shared" si="62"/>
        <v>0.42129419852367406</v>
      </c>
      <c r="M236" s="2">
        <f t="shared" si="64"/>
        <v>60390.197476425419</v>
      </c>
      <c r="N236" s="3">
        <f t="shared" si="58"/>
        <v>4.1637648002807975E-2</v>
      </c>
      <c r="O236" s="2">
        <f t="shared" si="65"/>
        <v>49291.250458035509</v>
      </c>
      <c r="P236" s="3">
        <f t="shared" si="52"/>
        <v>3.3985180078126356E-2</v>
      </c>
      <c r="Q236" s="2">
        <f t="shared" si="66"/>
        <v>320538.5923503837</v>
      </c>
      <c r="R236" s="3">
        <f t="shared" si="54"/>
        <v>0.22100396483735477</v>
      </c>
      <c r="S236" s="2">
        <f t="shared" si="67"/>
        <v>409120.29972551169</v>
      </c>
      <c r="T236" s="3">
        <f t="shared" si="56"/>
        <v>0.28207900855803703</v>
      </c>
      <c r="U236" s="9">
        <f t="shared" si="59"/>
        <v>1450374.8500000006</v>
      </c>
      <c r="V236" s="10">
        <f t="shared" si="60"/>
        <v>1</v>
      </c>
    </row>
    <row r="237" spans="1:22" x14ac:dyDescent="0.25">
      <c r="A237" s="5" t="s">
        <v>25</v>
      </c>
      <c r="B237" s="4">
        <v>42844</v>
      </c>
      <c r="C237" s="2">
        <v>0.59</v>
      </c>
      <c r="D237" s="2">
        <f t="shared" si="61"/>
        <v>2963.9400000000978</v>
      </c>
      <c r="E237" s="2">
        <f t="shared" si="71"/>
        <v>1447411.5</v>
      </c>
      <c r="F237" s="2">
        <f t="shared" si="57"/>
        <v>1450375.4400000002</v>
      </c>
      <c r="G237" s="2">
        <f t="shared" si="63"/>
        <v>611034.75855322124</v>
      </c>
      <c r="H237" s="3">
        <f t="shared" si="62"/>
        <v>0.42129419852367411</v>
      </c>
      <c r="M237" s="2">
        <f t="shared" si="64"/>
        <v>60390.222042637746</v>
      </c>
      <c r="N237" s="3">
        <f t="shared" si="58"/>
        <v>4.1637648002807975E-2</v>
      </c>
      <c r="O237" s="2">
        <f t="shared" si="65"/>
        <v>49291.270509291753</v>
      </c>
      <c r="P237" s="3">
        <f t="shared" si="52"/>
        <v>3.3985180078126356E-2</v>
      </c>
      <c r="Q237" s="2">
        <f t="shared" si="66"/>
        <v>320538.72274272301</v>
      </c>
      <c r="R237" s="3">
        <f t="shared" si="54"/>
        <v>0.22100396483735479</v>
      </c>
      <c r="S237" s="2">
        <f t="shared" si="67"/>
        <v>409120.46615212678</v>
      </c>
      <c r="T237" s="3">
        <f t="shared" si="56"/>
        <v>0.28207900855803703</v>
      </c>
      <c r="U237" s="9">
        <f t="shared" si="59"/>
        <v>1450375.4400000004</v>
      </c>
      <c r="V237" s="10">
        <f t="shared" si="60"/>
        <v>1.0000000000000004</v>
      </c>
    </row>
    <row r="238" spans="1:22" x14ac:dyDescent="0.25">
      <c r="A238" s="5" t="s">
        <v>25</v>
      </c>
      <c r="B238" s="4">
        <v>42851</v>
      </c>
      <c r="C238" s="2">
        <v>0.59</v>
      </c>
      <c r="D238" s="2">
        <f t="shared" si="61"/>
        <v>2964.530000000098</v>
      </c>
      <c r="E238" s="2">
        <f t="shared" si="71"/>
        <v>1447411.5</v>
      </c>
      <c r="F238" s="2">
        <f t="shared" si="57"/>
        <v>1450376.03</v>
      </c>
      <c r="G238" s="2">
        <f t="shared" si="63"/>
        <v>611035.00711679831</v>
      </c>
      <c r="H238" s="3">
        <f t="shared" si="62"/>
        <v>0.42129419852367411</v>
      </c>
      <c r="M238" s="2">
        <f t="shared" si="64"/>
        <v>60390.246608850059</v>
      </c>
      <c r="N238" s="3">
        <f t="shared" si="58"/>
        <v>4.1637648002807975E-2</v>
      </c>
      <c r="O238" s="2">
        <f t="shared" si="65"/>
        <v>49291.290560547997</v>
      </c>
      <c r="P238" s="3">
        <f t="shared" si="52"/>
        <v>3.3985180078126356E-2</v>
      </c>
      <c r="Q238" s="2">
        <f t="shared" si="66"/>
        <v>320538.85313506227</v>
      </c>
      <c r="R238" s="3">
        <f t="shared" si="54"/>
        <v>0.22100396483735479</v>
      </c>
      <c r="S238" s="2">
        <f t="shared" si="67"/>
        <v>409120.63257874176</v>
      </c>
      <c r="T238" s="3">
        <f t="shared" si="56"/>
        <v>0.28207900855803703</v>
      </c>
      <c r="U238" s="9">
        <f t="shared" si="59"/>
        <v>1450376.0300000003</v>
      </c>
      <c r="V238" s="10">
        <f t="shared" si="60"/>
        <v>1.0000000000000004</v>
      </c>
    </row>
    <row r="239" spans="1:22" x14ac:dyDescent="0.25">
      <c r="A239" s="1" t="s">
        <v>18</v>
      </c>
      <c r="B239" s="4">
        <v>42856</v>
      </c>
      <c r="C239" s="2">
        <v>0.3</v>
      </c>
      <c r="D239" s="2">
        <f t="shared" si="61"/>
        <v>2964.8300000000982</v>
      </c>
      <c r="E239" s="2">
        <f t="shared" si="71"/>
        <v>1447411.5</v>
      </c>
      <c r="F239" s="2">
        <f t="shared" si="57"/>
        <v>1450376.33</v>
      </c>
      <c r="G239" s="2">
        <f t="shared" si="63"/>
        <v>611035.13350505789</v>
      </c>
      <c r="H239" s="3">
        <f t="shared" si="62"/>
        <v>0.42129419852367411</v>
      </c>
      <c r="M239" s="2">
        <f t="shared" si="64"/>
        <v>60390.259100144467</v>
      </c>
      <c r="N239" s="3">
        <f t="shared" si="58"/>
        <v>4.1637648002807975E-2</v>
      </c>
      <c r="O239" s="2">
        <f t="shared" si="65"/>
        <v>49291.30075610202</v>
      </c>
      <c r="P239" s="3">
        <f t="shared" si="52"/>
        <v>3.3985180078126356E-2</v>
      </c>
      <c r="Q239" s="2">
        <f t="shared" si="66"/>
        <v>320538.91943625169</v>
      </c>
      <c r="R239" s="3">
        <f t="shared" si="54"/>
        <v>0.22100396483735477</v>
      </c>
      <c r="S239" s="2">
        <f t="shared" si="67"/>
        <v>409120.71720244433</v>
      </c>
      <c r="T239" s="3">
        <f t="shared" si="56"/>
        <v>0.28207900855803703</v>
      </c>
      <c r="U239" s="9">
        <f t="shared" si="59"/>
        <v>1450376.3300000005</v>
      </c>
      <c r="V239" s="10">
        <f t="shared" si="60"/>
        <v>1.0000000000000002</v>
      </c>
    </row>
    <row r="240" spans="1:22" x14ac:dyDescent="0.25">
      <c r="A240" s="1" t="s">
        <v>24</v>
      </c>
      <c r="B240" s="4">
        <v>42858</v>
      </c>
      <c r="C240" s="2">
        <v>2245.5</v>
      </c>
      <c r="D240" s="2">
        <f>D239+C240</f>
        <v>5210.3300000000982</v>
      </c>
      <c r="E240" s="2">
        <f t="shared" si="71"/>
        <v>1447411.5</v>
      </c>
      <c r="F240" s="2">
        <f t="shared" si="57"/>
        <v>1452621.83</v>
      </c>
      <c r="G240" s="2">
        <f t="shared" si="63"/>
        <v>611981.14962784282</v>
      </c>
      <c r="H240" s="3">
        <f t="shared" si="62"/>
        <v>0.42129419852367411</v>
      </c>
      <c r="M240" s="2">
        <f t="shared" si="64"/>
        <v>60483.756438734767</v>
      </c>
      <c r="N240" s="3">
        <f t="shared" si="58"/>
        <v>4.1637648002807975E-2</v>
      </c>
      <c r="O240" s="2">
        <f t="shared" si="65"/>
        <v>49367.614477967451</v>
      </c>
      <c r="P240" s="3">
        <f t="shared" si="52"/>
        <v>3.3985180078126356E-2</v>
      </c>
      <c r="Q240" s="2">
        <f t="shared" si="66"/>
        <v>321035.18383929395</v>
      </c>
      <c r="R240" s="3">
        <f t="shared" si="54"/>
        <v>0.22100396483735477</v>
      </c>
      <c r="S240" s="2">
        <f t="shared" si="67"/>
        <v>409754.12561616144</v>
      </c>
      <c r="T240" s="3">
        <f t="shared" si="56"/>
        <v>0.28207900855803703</v>
      </c>
      <c r="U240" s="9">
        <f t="shared" si="59"/>
        <v>1452621.8300000005</v>
      </c>
      <c r="V240" s="10">
        <f t="shared" si="60"/>
        <v>1.0000000000000002</v>
      </c>
    </row>
    <row r="241" spans="1:22" x14ac:dyDescent="0.25">
      <c r="A241" s="1" t="s">
        <v>25</v>
      </c>
      <c r="B241" s="4">
        <v>42858</v>
      </c>
      <c r="C241" s="2">
        <v>0.59</v>
      </c>
      <c r="D241" s="2">
        <f>D240+C241</f>
        <v>5210.9200000000983</v>
      </c>
      <c r="E241" s="2">
        <f t="shared" si="71"/>
        <v>1447411.5</v>
      </c>
      <c r="F241" s="2">
        <f t="shared" si="57"/>
        <v>1452622.4200000002</v>
      </c>
      <c r="G241" s="2">
        <f t="shared" si="63"/>
        <v>611981.39819142001</v>
      </c>
      <c r="H241" s="3">
        <f t="shared" si="62"/>
        <v>0.42129419852367411</v>
      </c>
      <c r="M241" s="2">
        <f t="shared" si="64"/>
        <v>60483.781004947094</v>
      </c>
      <c r="N241" s="3">
        <f t="shared" si="58"/>
        <v>4.1637648002807975E-2</v>
      </c>
      <c r="O241" s="2">
        <f t="shared" si="65"/>
        <v>49367.634529223702</v>
      </c>
      <c r="P241" s="3">
        <f t="shared" si="52"/>
        <v>3.3985180078126356E-2</v>
      </c>
      <c r="Q241" s="2">
        <f t="shared" si="66"/>
        <v>321035.31423163321</v>
      </c>
      <c r="R241" s="3">
        <f t="shared" si="54"/>
        <v>0.22100396483735477</v>
      </c>
      <c r="S241" s="2">
        <f t="shared" si="67"/>
        <v>409754.29204277648</v>
      </c>
      <c r="T241" s="3">
        <f t="shared" si="56"/>
        <v>0.28207900855803703</v>
      </c>
      <c r="U241" s="9">
        <f t="shared" si="59"/>
        <v>1452622.4200000004</v>
      </c>
      <c r="V241" s="10">
        <f t="shared" si="60"/>
        <v>1.0000000000000002</v>
      </c>
    </row>
    <row r="242" spans="1:22" x14ac:dyDescent="0.25">
      <c r="A242" s="1" t="s">
        <v>28</v>
      </c>
      <c r="B242" s="4">
        <v>42865</v>
      </c>
      <c r="C242" s="2">
        <v>-2245.5</v>
      </c>
      <c r="D242" s="2">
        <f>D241+C242</f>
        <v>2965.4200000000983</v>
      </c>
      <c r="E242" s="2">
        <f>E241+2245.5</f>
        <v>1449657</v>
      </c>
      <c r="F242" s="2">
        <f t="shared" si="57"/>
        <v>1452622.4200000002</v>
      </c>
      <c r="G242" s="2">
        <f t="shared" si="63"/>
        <v>611981.39819142001</v>
      </c>
      <c r="H242" s="3">
        <f t="shared" si="62"/>
        <v>0.42129419852367411</v>
      </c>
      <c r="M242" s="2">
        <f t="shared" si="64"/>
        <v>60483.781004947094</v>
      </c>
      <c r="N242" s="3">
        <f t="shared" si="58"/>
        <v>4.1637648002807975E-2</v>
      </c>
      <c r="O242" s="2">
        <f t="shared" si="65"/>
        <v>49367.634529223702</v>
      </c>
      <c r="P242" s="3">
        <f t="shared" si="52"/>
        <v>3.3985180078126356E-2</v>
      </c>
      <c r="Q242" s="2">
        <f t="shared" si="66"/>
        <v>321035.31423163321</v>
      </c>
      <c r="R242" s="3">
        <f t="shared" si="54"/>
        <v>0.22100396483735477</v>
      </c>
      <c r="S242" s="2">
        <f t="shared" si="67"/>
        <v>409754.29204277648</v>
      </c>
      <c r="T242" s="3">
        <f t="shared" si="56"/>
        <v>0.28207900855803703</v>
      </c>
      <c r="U242" s="9">
        <f t="shared" si="59"/>
        <v>1452622.4200000004</v>
      </c>
      <c r="V242" s="10">
        <f t="shared" si="60"/>
        <v>1.0000000000000002</v>
      </c>
    </row>
    <row r="243" spans="1:22" x14ac:dyDescent="0.25">
      <c r="A243" s="5" t="s">
        <v>25</v>
      </c>
      <c r="B243" s="4">
        <v>42865</v>
      </c>
      <c r="C243" s="2">
        <v>0.59</v>
      </c>
      <c r="D243" s="2">
        <f t="shared" si="61"/>
        <v>2966.0100000000984</v>
      </c>
      <c r="E243" s="2">
        <f t="shared" ref="E243:E249" si="72">E242</f>
        <v>1449657</v>
      </c>
      <c r="F243" s="2">
        <f t="shared" si="57"/>
        <v>1452623.01</v>
      </c>
      <c r="G243" s="2">
        <f t="shared" si="63"/>
        <v>611981.64675499708</v>
      </c>
      <c r="H243" s="3">
        <f t="shared" si="62"/>
        <v>0.42129419852367411</v>
      </c>
      <c r="M243" s="2">
        <f t="shared" si="64"/>
        <v>60483.805571159413</v>
      </c>
      <c r="N243" s="3">
        <f t="shared" si="58"/>
        <v>4.1637648002807975E-2</v>
      </c>
      <c r="O243" s="2">
        <f t="shared" si="65"/>
        <v>49367.654580479946</v>
      </c>
      <c r="P243" s="3">
        <f t="shared" si="52"/>
        <v>3.3985180078126356E-2</v>
      </c>
      <c r="Q243" s="2">
        <f t="shared" si="66"/>
        <v>321035.44462397246</v>
      </c>
      <c r="R243" s="3">
        <f t="shared" si="54"/>
        <v>0.22100396483735479</v>
      </c>
      <c r="S243" s="2">
        <f t="shared" si="67"/>
        <v>409754.45846939151</v>
      </c>
      <c r="T243" s="3">
        <f t="shared" si="56"/>
        <v>0.28207900855803703</v>
      </c>
      <c r="U243" s="9">
        <f t="shared" si="59"/>
        <v>1452623.0100000005</v>
      </c>
      <c r="V243" s="10">
        <f t="shared" si="60"/>
        <v>1.0000000000000004</v>
      </c>
    </row>
    <row r="244" spans="1:22" x14ac:dyDescent="0.25">
      <c r="A244" s="5" t="s">
        <v>25</v>
      </c>
      <c r="B244" s="4">
        <v>42872</v>
      </c>
      <c r="C244" s="2">
        <v>0.59</v>
      </c>
      <c r="D244" s="2">
        <f t="shared" si="61"/>
        <v>2966.6000000000986</v>
      </c>
      <c r="E244" s="2">
        <f t="shared" si="72"/>
        <v>1449657</v>
      </c>
      <c r="F244" s="2">
        <f t="shared" si="57"/>
        <v>1452623.6</v>
      </c>
      <c r="G244" s="2">
        <f t="shared" si="63"/>
        <v>611981.89531857427</v>
      </c>
      <c r="H244" s="3">
        <f t="shared" si="62"/>
        <v>0.42129419852367417</v>
      </c>
      <c r="M244" s="2">
        <f t="shared" si="64"/>
        <v>60483.830137371733</v>
      </c>
      <c r="N244" s="3">
        <f t="shared" si="58"/>
        <v>4.1637648002807975E-2</v>
      </c>
      <c r="O244" s="2">
        <f t="shared" si="65"/>
        <v>49367.67463173619</v>
      </c>
      <c r="P244" s="3">
        <f t="shared" si="52"/>
        <v>3.3985180078126356E-2</v>
      </c>
      <c r="Q244" s="2">
        <f t="shared" si="66"/>
        <v>321035.57501631178</v>
      </c>
      <c r="R244" s="3">
        <f t="shared" si="54"/>
        <v>0.22100396483735482</v>
      </c>
      <c r="S244" s="2">
        <f t="shared" si="67"/>
        <v>409754.6248960066</v>
      </c>
      <c r="T244" s="3">
        <f t="shared" si="56"/>
        <v>0.28207900855803703</v>
      </c>
      <c r="U244" s="9">
        <f t="shared" si="59"/>
        <v>1452623.6000000008</v>
      </c>
      <c r="V244" s="10">
        <f t="shared" si="60"/>
        <v>1.0000000000000004</v>
      </c>
    </row>
    <row r="245" spans="1:22" x14ac:dyDescent="0.25">
      <c r="A245" s="5" t="s">
        <v>25</v>
      </c>
      <c r="B245" s="4">
        <v>42879</v>
      </c>
      <c r="C245" s="2">
        <v>0.59</v>
      </c>
      <c r="D245" s="2">
        <f t="shared" si="61"/>
        <v>2967.1900000000987</v>
      </c>
      <c r="E245" s="2">
        <f t="shared" si="72"/>
        <v>1449657</v>
      </c>
      <c r="F245" s="2">
        <f t="shared" si="57"/>
        <v>1452624.1900000002</v>
      </c>
      <c r="G245" s="2">
        <f t="shared" si="63"/>
        <v>611982.14388215146</v>
      </c>
      <c r="H245" s="3">
        <f t="shared" si="62"/>
        <v>0.42129419852367417</v>
      </c>
      <c r="M245" s="2">
        <f t="shared" si="64"/>
        <v>60483.85470358406</v>
      </c>
      <c r="N245" s="3">
        <f t="shared" si="58"/>
        <v>4.1637648002807975E-2</v>
      </c>
      <c r="O245" s="2">
        <f t="shared" si="65"/>
        <v>49367.694682992442</v>
      </c>
      <c r="P245" s="3">
        <f t="shared" si="52"/>
        <v>3.3985180078126356E-2</v>
      </c>
      <c r="Q245" s="2">
        <f t="shared" si="66"/>
        <v>321035.70540865109</v>
      </c>
      <c r="R245" s="3">
        <f t="shared" si="54"/>
        <v>0.22100396483735485</v>
      </c>
      <c r="S245" s="2">
        <f t="shared" si="67"/>
        <v>409754.79132262163</v>
      </c>
      <c r="T245" s="3">
        <f t="shared" si="56"/>
        <v>0.28207900855803703</v>
      </c>
      <c r="U245" s="9">
        <f t="shared" si="59"/>
        <v>1452624.1900000009</v>
      </c>
      <c r="V245" s="10">
        <f t="shared" si="60"/>
        <v>1.0000000000000004</v>
      </c>
    </row>
    <row r="246" spans="1:22" x14ac:dyDescent="0.25">
      <c r="A246" s="5" t="s">
        <v>25</v>
      </c>
      <c r="B246" s="4">
        <v>42886</v>
      </c>
      <c r="C246" s="2">
        <v>0.59</v>
      </c>
      <c r="D246" s="2">
        <f t="shared" si="61"/>
        <v>2967.7800000000989</v>
      </c>
      <c r="E246" s="2">
        <f t="shared" si="72"/>
        <v>1449657</v>
      </c>
      <c r="F246" s="2">
        <f t="shared" si="57"/>
        <v>1452624.78</v>
      </c>
      <c r="G246" s="2">
        <f t="shared" si="63"/>
        <v>611982.39244572853</v>
      </c>
      <c r="H246" s="3">
        <f t="shared" si="62"/>
        <v>0.42129419852367417</v>
      </c>
      <c r="M246" s="2">
        <f t="shared" si="64"/>
        <v>60483.879269796373</v>
      </c>
      <c r="N246" s="3">
        <f t="shared" si="58"/>
        <v>4.1637648002807975E-2</v>
      </c>
      <c r="O246" s="2">
        <f t="shared" si="65"/>
        <v>49367.714734248679</v>
      </c>
      <c r="P246" s="3">
        <f t="shared" si="52"/>
        <v>3.3985180078126356E-2</v>
      </c>
      <c r="Q246" s="2">
        <f t="shared" si="66"/>
        <v>321035.83580099035</v>
      </c>
      <c r="R246" s="3">
        <f t="shared" si="54"/>
        <v>0.22100396483735485</v>
      </c>
      <c r="S246" s="2">
        <f t="shared" si="67"/>
        <v>409754.95774923667</v>
      </c>
      <c r="T246" s="3">
        <f t="shared" si="56"/>
        <v>0.28207900855803703</v>
      </c>
      <c r="U246" s="9">
        <f t="shared" si="59"/>
        <v>1452624.7800000007</v>
      </c>
      <c r="V246" s="10">
        <f t="shared" si="60"/>
        <v>1.0000000000000004</v>
      </c>
    </row>
    <row r="247" spans="1:22" x14ac:dyDescent="0.25">
      <c r="A247" s="1" t="s">
        <v>18</v>
      </c>
      <c r="B247" s="4">
        <v>42887</v>
      </c>
      <c r="C247" s="2">
        <v>0.31</v>
      </c>
      <c r="D247" s="2">
        <f t="shared" si="61"/>
        <v>2968.0900000000988</v>
      </c>
      <c r="E247" s="2">
        <f t="shared" si="72"/>
        <v>1449657</v>
      </c>
      <c r="F247" s="2">
        <f t="shared" si="57"/>
        <v>1452625.09</v>
      </c>
      <c r="G247" s="2">
        <f t="shared" si="63"/>
        <v>611982.52304693009</v>
      </c>
      <c r="H247" s="3">
        <f t="shared" si="62"/>
        <v>0.42129419852367417</v>
      </c>
      <c r="M247" s="2">
        <f t="shared" si="64"/>
        <v>60483.892177467256</v>
      </c>
      <c r="N247" s="3">
        <f t="shared" si="58"/>
        <v>4.1637648002807975E-2</v>
      </c>
      <c r="O247" s="2">
        <f t="shared" si="65"/>
        <v>49367.725269654511</v>
      </c>
      <c r="P247" s="3">
        <f t="shared" si="52"/>
        <v>3.3985180078126356E-2</v>
      </c>
      <c r="Q247" s="2">
        <f t="shared" si="66"/>
        <v>321035.90431221947</v>
      </c>
      <c r="R247" s="3">
        <f t="shared" si="54"/>
        <v>0.22100396483735488</v>
      </c>
      <c r="S247" s="2">
        <f t="shared" si="67"/>
        <v>409755.04519372934</v>
      </c>
      <c r="T247" s="3">
        <f t="shared" si="56"/>
        <v>0.28207900855803703</v>
      </c>
      <c r="U247" s="9">
        <f t="shared" si="59"/>
        <v>1452625.0900000008</v>
      </c>
      <c r="V247" s="10">
        <f t="shared" si="60"/>
        <v>1.0000000000000004</v>
      </c>
    </row>
    <row r="248" spans="1:22" x14ac:dyDescent="0.25">
      <c r="A248" s="1" t="s">
        <v>24</v>
      </c>
      <c r="B248" s="4">
        <v>42891</v>
      </c>
      <c r="C248" s="2">
        <v>2245.5</v>
      </c>
      <c r="D248" s="2">
        <f t="shared" si="61"/>
        <v>5213.5900000000984</v>
      </c>
      <c r="E248" s="2">
        <f t="shared" si="72"/>
        <v>1449657</v>
      </c>
      <c r="F248" s="2">
        <f t="shared" si="57"/>
        <v>1454870.59</v>
      </c>
      <c r="G248" s="2">
        <f t="shared" si="63"/>
        <v>612928.53916971502</v>
      </c>
      <c r="H248" s="3">
        <f t="shared" si="62"/>
        <v>0.42129419852367417</v>
      </c>
      <c r="M248" s="2">
        <f t="shared" si="64"/>
        <v>60577.389516057563</v>
      </c>
      <c r="N248" s="3">
        <f t="shared" si="58"/>
        <v>4.1637648002807975E-2</v>
      </c>
      <c r="O248" s="2">
        <f t="shared" si="65"/>
        <v>49444.038991519941</v>
      </c>
      <c r="P248" s="3">
        <f t="shared" si="52"/>
        <v>3.3985180078126356E-2</v>
      </c>
      <c r="Q248" s="2">
        <f t="shared" si="66"/>
        <v>321532.16871526174</v>
      </c>
      <c r="R248" s="3">
        <f t="shared" si="54"/>
        <v>0.22100396483735485</v>
      </c>
      <c r="S248" s="2">
        <f t="shared" si="67"/>
        <v>410388.4536074464</v>
      </c>
      <c r="T248" s="3">
        <f t="shared" si="56"/>
        <v>0.28207900855803703</v>
      </c>
      <c r="U248" s="9">
        <f t="shared" si="59"/>
        <v>1454870.5900000008</v>
      </c>
      <c r="V248" s="10">
        <f t="shared" si="60"/>
        <v>1.0000000000000004</v>
      </c>
    </row>
    <row r="249" spans="1:22" x14ac:dyDescent="0.25">
      <c r="A249" s="5" t="s">
        <v>25</v>
      </c>
      <c r="B249" s="4">
        <v>42893</v>
      </c>
      <c r="C249" s="2">
        <v>0.59</v>
      </c>
      <c r="D249" s="2">
        <f t="shared" si="61"/>
        <v>5214.1800000000985</v>
      </c>
      <c r="E249" s="2">
        <f t="shared" si="72"/>
        <v>1449657</v>
      </c>
      <c r="F249" s="2">
        <f t="shared" si="57"/>
        <v>1454871.1800000002</v>
      </c>
      <c r="G249" s="2">
        <f t="shared" si="63"/>
        <v>612928.78773329221</v>
      </c>
      <c r="H249" s="3">
        <f t="shared" si="62"/>
        <v>0.42129419852367422</v>
      </c>
      <c r="M249" s="2">
        <f t="shared" si="64"/>
        <v>60577.41408226989</v>
      </c>
      <c r="N249" s="3">
        <f t="shared" si="58"/>
        <v>4.1637648002807975E-2</v>
      </c>
      <c r="O249" s="2">
        <f t="shared" si="65"/>
        <v>49444.059042776193</v>
      </c>
      <c r="P249" s="3">
        <f t="shared" si="52"/>
        <v>3.3985180078126356E-2</v>
      </c>
      <c r="Q249" s="2">
        <f t="shared" si="66"/>
        <v>321532.29910760099</v>
      </c>
      <c r="R249" s="3">
        <f t="shared" si="54"/>
        <v>0.22100396483735485</v>
      </c>
      <c r="S249" s="2">
        <f t="shared" si="67"/>
        <v>410388.62003406149</v>
      </c>
      <c r="T249" s="3">
        <f t="shared" si="56"/>
        <v>0.28207900855803703</v>
      </c>
      <c r="U249" s="9">
        <f t="shared" si="59"/>
        <v>1454871.1800000006</v>
      </c>
      <c r="V249" s="10">
        <f t="shared" si="60"/>
        <v>1.0000000000000004</v>
      </c>
    </row>
    <row r="250" spans="1:22" x14ac:dyDescent="0.25">
      <c r="A250" s="1" t="s">
        <v>28</v>
      </c>
      <c r="B250" s="4">
        <v>42898</v>
      </c>
      <c r="C250" s="2">
        <v>-2245.5</v>
      </c>
      <c r="D250" s="2">
        <f t="shared" si="61"/>
        <v>2968.6800000000985</v>
      </c>
      <c r="E250" s="2">
        <f>E249+2245.5</f>
        <v>1451902.5</v>
      </c>
      <c r="F250" s="2">
        <f t="shared" si="57"/>
        <v>1454871.1800000002</v>
      </c>
      <c r="G250" s="2">
        <f t="shared" si="63"/>
        <v>612928.78773329221</v>
      </c>
      <c r="H250" s="3">
        <f t="shared" si="62"/>
        <v>0.42129419852367422</v>
      </c>
      <c r="M250" s="2">
        <f t="shared" si="64"/>
        <v>60577.41408226989</v>
      </c>
      <c r="N250" s="3">
        <f t="shared" si="58"/>
        <v>4.1637648002807975E-2</v>
      </c>
      <c r="O250" s="2">
        <f t="shared" si="65"/>
        <v>49444.059042776193</v>
      </c>
      <c r="P250" s="3">
        <f t="shared" si="52"/>
        <v>3.3985180078126356E-2</v>
      </c>
      <c r="Q250" s="2">
        <f t="shared" si="66"/>
        <v>321532.29910760099</v>
      </c>
      <c r="R250" s="3">
        <f t="shared" si="54"/>
        <v>0.22100396483735485</v>
      </c>
      <c r="S250" s="2">
        <f t="shared" si="67"/>
        <v>410388.62003406149</v>
      </c>
      <c r="T250" s="3">
        <f t="shared" si="56"/>
        <v>0.28207900855803703</v>
      </c>
      <c r="U250" s="9">
        <f t="shared" si="59"/>
        <v>1454871.1800000006</v>
      </c>
      <c r="V250" s="10">
        <f t="shared" si="60"/>
        <v>1.0000000000000004</v>
      </c>
    </row>
    <row r="251" spans="1:22" x14ac:dyDescent="0.25">
      <c r="A251" s="5" t="s">
        <v>25</v>
      </c>
      <c r="B251" s="4">
        <v>42900</v>
      </c>
      <c r="C251" s="2">
        <v>0.59</v>
      </c>
      <c r="D251" s="2">
        <f t="shared" si="61"/>
        <v>2969.2700000000987</v>
      </c>
      <c r="E251" s="2">
        <f t="shared" ref="E251:E256" si="73">E250</f>
        <v>1451902.5</v>
      </c>
      <c r="F251" s="2">
        <f t="shared" si="57"/>
        <v>1454871.77</v>
      </c>
      <c r="G251" s="2">
        <f t="shared" si="63"/>
        <v>612929.03629686928</v>
      </c>
      <c r="H251" s="3">
        <f t="shared" si="62"/>
        <v>0.42129419852367422</v>
      </c>
      <c r="M251" s="2">
        <f t="shared" si="64"/>
        <v>60577.438648482203</v>
      </c>
      <c r="N251" s="3">
        <f t="shared" si="58"/>
        <v>4.1637648002807975E-2</v>
      </c>
      <c r="O251" s="2">
        <f t="shared" si="65"/>
        <v>49444.07909403243</v>
      </c>
      <c r="P251" s="3">
        <f t="shared" si="52"/>
        <v>3.3985180078126356E-2</v>
      </c>
      <c r="Q251" s="2">
        <f t="shared" si="66"/>
        <v>321532.42949994019</v>
      </c>
      <c r="R251" s="3">
        <f t="shared" si="54"/>
        <v>0.22100396483735482</v>
      </c>
      <c r="S251" s="2">
        <f t="shared" si="67"/>
        <v>410388.78646067646</v>
      </c>
      <c r="T251" s="3">
        <f t="shared" si="56"/>
        <v>0.28207900855803703</v>
      </c>
      <c r="U251" s="9">
        <f t="shared" si="59"/>
        <v>1454871.7700000005</v>
      </c>
      <c r="V251" s="10">
        <f t="shared" si="60"/>
        <v>1.0000000000000004</v>
      </c>
    </row>
    <row r="252" spans="1:22" x14ac:dyDescent="0.25">
      <c r="A252" s="5" t="s">
        <v>25</v>
      </c>
      <c r="B252" s="4">
        <v>42907</v>
      </c>
      <c r="C252" s="2">
        <v>0.59</v>
      </c>
      <c r="D252" s="2">
        <f t="shared" si="61"/>
        <v>2969.8600000000988</v>
      </c>
      <c r="E252" s="2">
        <f t="shared" si="73"/>
        <v>1451902.5</v>
      </c>
      <c r="F252" s="2">
        <f t="shared" si="57"/>
        <v>1454872.36</v>
      </c>
      <c r="G252" s="2">
        <f t="shared" si="63"/>
        <v>612929.28486044647</v>
      </c>
      <c r="H252" s="3">
        <f t="shared" si="62"/>
        <v>0.42129419852367422</v>
      </c>
      <c r="M252" s="2">
        <f t="shared" si="64"/>
        <v>60577.46321469453</v>
      </c>
      <c r="N252" s="3">
        <f t="shared" si="58"/>
        <v>4.1637648002807975E-2</v>
      </c>
      <c r="O252" s="2">
        <f t="shared" si="65"/>
        <v>49444.099145288681</v>
      </c>
      <c r="P252" s="3">
        <f t="shared" si="52"/>
        <v>3.3985180078126356E-2</v>
      </c>
      <c r="Q252" s="2">
        <f t="shared" si="66"/>
        <v>321532.55989227945</v>
      </c>
      <c r="R252" s="3">
        <f t="shared" si="54"/>
        <v>0.22100396483735482</v>
      </c>
      <c r="S252" s="2">
        <f t="shared" si="67"/>
        <v>410388.95288729155</v>
      </c>
      <c r="T252" s="3">
        <f t="shared" si="56"/>
        <v>0.28207900855803703</v>
      </c>
      <c r="U252" s="9">
        <f t="shared" si="59"/>
        <v>1454872.3600000008</v>
      </c>
      <c r="V252" s="10">
        <f t="shared" si="60"/>
        <v>1.0000000000000004</v>
      </c>
    </row>
    <row r="253" spans="1:22" x14ac:dyDescent="0.25">
      <c r="A253" s="5" t="s">
        <v>25</v>
      </c>
      <c r="B253" s="4">
        <v>42914</v>
      </c>
      <c r="C253" s="2">
        <v>0.59</v>
      </c>
      <c r="D253" s="2">
        <f t="shared" si="61"/>
        <v>2970.450000000099</v>
      </c>
      <c r="E253" s="2">
        <f t="shared" si="73"/>
        <v>1451902.5</v>
      </c>
      <c r="F253" s="2">
        <f t="shared" si="57"/>
        <v>1454872.9500000002</v>
      </c>
      <c r="G253" s="2">
        <f t="shared" si="63"/>
        <v>612929.53342402366</v>
      </c>
      <c r="H253" s="3">
        <f t="shared" si="62"/>
        <v>0.42129419852367422</v>
      </c>
      <c r="M253" s="2">
        <f t="shared" si="64"/>
        <v>60577.487780906857</v>
      </c>
      <c r="N253" s="3">
        <f t="shared" si="58"/>
        <v>4.1637648002807975E-2</v>
      </c>
      <c r="O253" s="2">
        <f t="shared" si="65"/>
        <v>49444.119196544925</v>
      </c>
      <c r="P253" s="3">
        <f t="shared" si="52"/>
        <v>3.3985180078126356E-2</v>
      </c>
      <c r="Q253" s="2">
        <f t="shared" si="66"/>
        <v>321532.6902846187</v>
      </c>
      <c r="R253" s="3">
        <f t="shared" si="54"/>
        <v>0.22100396483735479</v>
      </c>
      <c r="S253" s="2">
        <f t="shared" si="67"/>
        <v>410389.11931390665</v>
      </c>
      <c r="T253" s="3">
        <f t="shared" si="56"/>
        <v>0.28207900855803703</v>
      </c>
      <c r="U253" s="9">
        <f t="shared" si="59"/>
        <v>1454872.9500000007</v>
      </c>
      <c r="V253" s="10">
        <f t="shared" si="60"/>
        <v>1.0000000000000004</v>
      </c>
    </row>
    <row r="254" spans="1:22" x14ac:dyDescent="0.25">
      <c r="A254" s="1" t="s">
        <v>18</v>
      </c>
      <c r="B254" s="4">
        <v>42917</v>
      </c>
      <c r="C254" s="2">
        <v>0.28999999999999998</v>
      </c>
      <c r="D254" s="2">
        <f t="shared" si="61"/>
        <v>2970.7400000000989</v>
      </c>
      <c r="E254" s="2">
        <f t="shared" si="73"/>
        <v>1451902.5</v>
      </c>
      <c r="F254" s="2">
        <f t="shared" si="57"/>
        <v>1454873.24</v>
      </c>
      <c r="G254" s="2">
        <f t="shared" si="63"/>
        <v>612929.65559934115</v>
      </c>
      <c r="H254" s="3">
        <f t="shared" si="62"/>
        <v>0.42129419852367422</v>
      </c>
      <c r="M254" s="2">
        <f t="shared" si="64"/>
        <v>60577.499855824768</v>
      </c>
      <c r="N254" s="3">
        <f t="shared" si="58"/>
        <v>4.1637648002807975E-2</v>
      </c>
      <c r="O254" s="2">
        <f t="shared" si="65"/>
        <v>49444.129052247146</v>
      </c>
      <c r="P254" s="3">
        <f t="shared" ref="P254:P301" si="74">O254/F254</f>
        <v>3.3985180078126356E-2</v>
      </c>
      <c r="Q254" s="2">
        <f t="shared" si="66"/>
        <v>321532.75437576842</v>
      </c>
      <c r="R254" s="3">
        <f t="shared" ref="R254:R301" si="75">Q254/F254</f>
        <v>0.22100396483735477</v>
      </c>
      <c r="S254" s="2">
        <f t="shared" si="67"/>
        <v>410389.20111681905</v>
      </c>
      <c r="T254" s="3">
        <f t="shared" ref="T254:T301" si="76">S254/F254</f>
        <v>0.28207900855803703</v>
      </c>
      <c r="U254" s="9">
        <f t="shared" si="59"/>
        <v>1454873.2400000007</v>
      </c>
      <c r="V254" s="10">
        <f t="shared" si="60"/>
        <v>1.0000000000000004</v>
      </c>
    </row>
    <row r="255" spans="1:22" x14ac:dyDescent="0.25">
      <c r="A255" s="1" t="s">
        <v>24</v>
      </c>
      <c r="B255" s="4">
        <v>42919</v>
      </c>
      <c r="C255" s="2">
        <v>2245.5</v>
      </c>
      <c r="D255" s="2">
        <f t="shared" si="61"/>
        <v>5216.2400000000989</v>
      </c>
      <c r="E255" s="2">
        <f t="shared" si="73"/>
        <v>1451902.5</v>
      </c>
      <c r="F255" s="2">
        <f t="shared" si="57"/>
        <v>1457118.74</v>
      </c>
      <c r="G255" s="2">
        <f t="shared" si="63"/>
        <v>613875.67172212608</v>
      </c>
      <c r="H255" s="3">
        <f t="shared" si="62"/>
        <v>0.42129419852367422</v>
      </c>
      <c r="M255" s="2">
        <f t="shared" si="64"/>
        <v>60670.997194415075</v>
      </c>
      <c r="N255" s="3">
        <f t="shared" si="58"/>
        <v>4.1637648002807975E-2</v>
      </c>
      <c r="O255" s="2">
        <f t="shared" si="65"/>
        <v>49520.442774112576</v>
      </c>
      <c r="P255" s="3">
        <f t="shared" si="74"/>
        <v>3.3985180078126356E-2</v>
      </c>
      <c r="Q255" s="2">
        <f t="shared" si="66"/>
        <v>322029.01877881069</v>
      </c>
      <c r="R255" s="3">
        <f t="shared" si="75"/>
        <v>0.22100396483735477</v>
      </c>
      <c r="S255" s="2">
        <f t="shared" si="67"/>
        <v>411022.60953053611</v>
      </c>
      <c r="T255" s="3">
        <f t="shared" si="76"/>
        <v>0.28207900855803703</v>
      </c>
      <c r="U255" s="9">
        <f t="shared" si="59"/>
        <v>1457118.7400000007</v>
      </c>
      <c r="V255" s="10">
        <f t="shared" si="60"/>
        <v>1.0000000000000004</v>
      </c>
    </row>
    <row r="256" spans="1:22" x14ac:dyDescent="0.25">
      <c r="A256" s="1" t="s">
        <v>25</v>
      </c>
      <c r="B256" s="4">
        <v>42921</v>
      </c>
      <c r="C256" s="2">
        <v>0.59</v>
      </c>
      <c r="D256" s="2">
        <f t="shared" si="61"/>
        <v>5216.8300000000991</v>
      </c>
      <c r="E256" s="2">
        <f t="shared" si="73"/>
        <v>1451902.5</v>
      </c>
      <c r="F256" s="2">
        <f t="shared" si="57"/>
        <v>1457119.33</v>
      </c>
      <c r="G256" s="2">
        <f t="shared" si="63"/>
        <v>613875.92028570315</v>
      </c>
      <c r="H256" s="3">
        <f t="shared" si="62"/>
        <v>0.42129419852367417</v>
      </c>
      <c r="M256" s="2">
        <f t="shared" si="64"/>
        <v>60671.021760627402</v>
      </c>
      <c r="N256" s="3">
        <f t="shared" si="58"/>
        <v>4.1637648002807975E-2</v>
      </c>
      <c r="O256" s="2">
        <f t="shared" si="65"/>
        <v>49520.462825368828</v>
      </c>
      <c r="P256" s="3">
        <f t="shared" si="74"/>
        <v>3.3985180078126356E-2</v>
      </c>
      <c r="Q256" s="2">
        <f t="shared" si="66"/>
        <v>322029.14917114994</v>
      </c>
      <c r="R256" s="3">
        <f t="shared" si="75"/>
        <v>0.22100396483735477</v>
      </c>
      <c r="S256" s="2">
        <f t="shared" si="67"/>
        <v>411022.7759571512</v>
      </c>
      <c r="T256" s="3">
        <f t="shared" si="76"/>
        <v>0.28207900855803703</v>
      </c>
      <c r="U256" s="9">
        <f t="shared" si="59"/>
        <v>1457119.3300000005</v>
      </c>
      <c r="V256" s="10">
        <f t="shared" si="60"/>
        <v>1.0000000000000002</v>
      </c>
    </row>
    <row r="257" spans="1:22" x14ac:dyDescent="0.25">
      <c r="A257" s="1" t="s">
        <v>28</v>
      </c>
      <c r="B257" s="4">
        <v>42926</v>
      </c>
      <c r="C257" s="2">
        <v>-2245.5</v>
      </c>
      <c r="D257" s="2">
        <f t="shared" si="61"/>
        <v>2971.3300000000991</v>
      </c>
      <c r="E257" s="2">
        <f>E256+2245.5</f>
        <v>1454148</v>
      </c>
      <c r="F257" s="2">
        <f t="shared" si="57"/>
        <v>1457119.33</v>
      </c>
      <c r="G257" s="2">
        <f t="shared" si="63"/>
        <v>613875.92028570315</v>
      </c>
      <c r="H257" s="3">
        <f t="shared" si="62"/>
        <v>0.42129419852367417</v>
      </c>
      <c r="M257" s="2">
        <f t="shared" si="64"/>
        <v>60671.021760627402</v>
      </c>
      <c r="N257" s="3">
        <f t="shared" si="58"/>
        <v>4.1637648002807975E-2</v>
      </c>
      <c r="O257" s="2">
        <f t="shared" si="65"/>
        <v>49520.462825368828</v>
      </c>
      <c r="P257" s="3">
        <f t="shared" si="74"/>
        <v>3.3985180078126356E-2</v>
      </c>
      <c r="Q257" s="2">
        <f t="shared" si="66"/>
        <v>322029.14917114994</v>
      </c>
      <c r="R257" s="3">
        <f t="shared" si="75"/>
        <v>0.22100396483735477</v>
      </c>
      <c r="S257" s="2">
        <f t="shared" si="67"/>
        <v>411022.7759571512</v>
      </c>
      <c r="T257" s="3">
        <f t="shared" si="76"/>
        <v>0.28207900855803703</v>
      </c>
      <c r="U257" s="9">
        <f t="shared" si="59"/>
        <v>1457119.3300000005</v>
      </c>
      <c r="V257" s="10">
        <f t="shared" si="60"/>
        <v>1.0000000000000002</v>
      </c>
    </row>
    <row r="258" spans="1:22" x14ac:dyDescent="0.25">
      <c r="A258" s="5" t="s">
        <v>25</v>
      </c>
      <c r="B258" s="4">
        <v>42928</v>
      </c>
      <c r="C258" s="2">
        <v>0.59</v>
      </c>
      <c r="D258" s="2">
        <f t="shared" si="61"/>
        <v>2971.9200000000992</v>
      </c>
      <c r="E258" s="2">
        <f t="shared" ref="E258:E264" si="77">E257</f>
        <v>1454148</v>
      </c>
      <c r="F258" s="2">
        <f t="shared" si="57"/>
        <v>1457119.9200000002</v>
      </c>
      <c r="G258" s="2">
        <f t="shared" si="63"/>
        <v>613876.16884928034</v>
      </c>
      <c r="H258" s="3">
        <f t="shared" si="62"/>
        <v>0.42129419852367422</v>
      </c>
      <c r="M258" s="2">
        <f t="shared" si="64"/>
        <v>60671.046326839722</v>
      </c>
      <c r="N258" s="3">
        <f t="shared" si="58"/>
        <v>4.1637648002807975E-2</v>
      </c>
      <c r="O258" s="2">
        <f t="shared" si="65"/>
        <v>49520.482876625072</v>
      </c>
      <c r="P258" s="3">
        <f t="shared" si="74"/>
        <v>3.3985180078126356E-2</v>
      </c>
      <c r="Q258" s="2">
        <f t="shared" si="66"/>
        <v>322029.27956348925</v>
      </c>
      <c r="R258" s="3">
        <f t="shared" si="75"/>
        <v>0.22100396483735479</v>
      </c>
      <c r="S258" s="2">
        <f t="shared" si="67"/>
        <v>411022.94238376629</v>
      </c>
      <c r="T258" s="3">
        <f t="shared" si="76"/>
        <v>0.28207900855803703</v>
      </c>
      <c r="U258" s="9">
        <f t="shared" si="59"/>
        <v>1457119.9200000006</v>
      </c>
      <c r="V258" s="10">
        <f t="shared" si="60"/>
        <v>1.0000000000000004</v>
      </c>
    </row>
    <row r="259" spans="1:22" x14ac:dyDescent="0.25">
      <c r="A259" s="5" t="s">
        <v>25</v>
      </c>
      <c r="B259" s="4">
        <v>42935</v>
      </c>
      <c r="C259" s="2">
        <v>0.59</v>
      </c>
      <c r="D259" s="2">
        <f t="shared" si="61"/>
        <v>2972.5100000000994</v>
      </c>
      <c r="E259" s="2">
        <f t="shared" si="77"/>
        <v>1454148</v>
      </c>
      <c r="F259" s="2">
        <f t="shared" si="57"/>
        <v>1457120.51</v>
      </c>
      <c r="G259" s="2">
        <f t="shared" si="63"/>
        <v>613876.41741285741</v>
      </c>
      <c r="H259" s="3">
        <f t="shared" si="62"/>
        <v>0.42129419852367422</v>
      </c>
      <c r="M259" s="2">
        <f t="shared" si="64"/>
        <v>60671.070893052041</v>
      </c>
      <c r="N259" s="3">
        <f t="shared" si="58"/>
        <v>4.1637648002807975E-2</v>
      </c>
      <c r="O259" s="2">
        <f t="shared" si="65"/>
        <v>49520.502927881316</v>
      </c>
      <c r="P259" s="3">
        <f t="shared" si="74"/>
        <v>3.3985180078126356E-2</v>
      </c>
      <c r="Q259" s="2">
        <f t="shared" si="66"/>
        <v>322029.40995582851</v>
      </c>
      <c r="R259" s="3">
        <f t="shared" si="75"/>
        <v>0.22100396483735482</v>
      </c>
      <c r="S259" s="2">
        <f t="shared" si="67"/>
        <v>411023.10881038127</v>
      </c>
      <c r="T259" s="3">
        <f t="shared" si="76"/>
        <v>0.28207900855803703</v>
      </c>
      <c r="U259" s="9">
        <f t="shared" si="59"/>
        <v>1457120.5100000005</v>
      </c>
      <c r="V259" s="10">
        <f t="shared" si="60"/>
        <v>1.0000000000000004</v>
      </c>
    </row>
    <row r="260" spans="1:22" x14ac:dyDescent="0.25">
      <c r="A260" s="5" t="s">
        <v>25</v>
      </c>
      <c r="B260" s="4">
        <v>42942</v>
      </c>
      <c r="C260" s="2">
        <v>0.59</v>
      </c>
      <c r="D260" s="2">
        <f t="shared" si="61"/>
        <v>2973.1000000000995</v>
      </c>
      <c r="E260" s="2">
        <f t="shared" si="77"/>
        <v>1454148</v>
      </c>
      <c r="F260" s="2">
        <f t="shared" si="57"/>
        <v>1457121.1</v>
      </c>
      <c r="G260" s="2">
        <f t="shared" si="63"/>
        <v>613876.6659764346</v>
      </c>
      <c r="H260" s="3">
        <f t="shared" si="62"/>
        <v>0.42129419852367422</v>
      </c>
      <c r="M260" s="2">
        <f t="shared" si="64"/>
        <v>60671.095459264361</v>
      </c>
      <c r="N260" s="3">
        <f t="shared" si="58"/>
        <v>4.1637648002807975E-2</v>
      </c>
      <c r="O260" s="2">
        <f t="shared" si="65"/>
        <v>49520.522979137568</v>
      </c>
      <c r="P260" s="3">
        <f t="shared" si="74"/>
        <v>3.3985180078126356E-2</v>
      </c>
      <c r="Q260" s="2">
        <f t="shared" si="66"/>
        <v>322029.54034816782</v>
      </c>
      <c r="R260" s="3">
        <f t="shared" si="75"/>
        <v>0.22100396483735485</v>
      </c>
      <c r="S260" s="2">
        <f t="shared" si="67"/>
        <v>411023.27523699636</v>
      </c>
      <c r="T260" s="3">
        <f t="shared" si="76"/>
        <v>0.28207900855803703</v>
      </c>
      <c r="U260" s="9">
        <f t="shared" si="59"/>
        <v>1457121.1000000008</v>
      </c>
      <c r="V260" s="10">
        <f t="shared" si="60"/>
        <v>1.0000000000000004</v>
      </c>
    </row>
    <row r="261" spans="1:22" x14ac:dyDescent="0.25">
      <c r="A261" s="1" t="s">
        <v>18</v>
      </c>
      <c r="B261" s="4">
        <v>42948</v>
      </c>
      <c r="C261" s="2">
        <v>0.31</v>
      </c>
      <c r="D261" s="2">
        <f t="shared" si="61"/>
        <v>2973.4100000000994</v>
      </c>
      <c r="E261" s="2">
        <f t="shared" si="77"/>
        <v>1454148</v>
      </c>
      <c r="F261" s="2">
        <f t="shared" ref="F261:F301" si="78">D261+E261</f>
        <v>1457121.4100000001</v>
      </c>
      <c r="G261" s="2">
        <f t="shared" si="63"/>
        <v>613876.79657763615</v>
      </c>
      <c r="H261" s="3">
        <f t="shared" si="62"/>
        <v>0.42129419852367422</v>
      </c>
      <c r="M261" s="2">
        <f t="shared" si="64"/>
        <v>60671.108366935245</v>
      </c>
      <c r="N261" s="3">
        <f t="shared" ref="N261:N301" si="79">M261/F261</f>
        <v>4.1637648002807975E-2</v>
      </c>
      <c r="O261" s="2">
        <f t="shared" si="65"/>
        <v>49520.533514543393</v>
      </c>
      <c r="P261" s="3">
        <f t="shared" si="74"/>
        <v>3.3985180078126356E-2</v>
      </c>
      <c r="Q261" s="2">
        <f t="shared" si="66"/>
        <v>322029.60885939695</v>
      </c>
      <c r="R261" s="3">
        <f t="shared" si="75"/>
        <v>0.22100396483735485</v>
      </c>
      <c r="S261" s="2">
        <f t="shared" si="67"/>
        <v>411023.36268148903</v>
      </c>
      <c r="T261" s="3">
        <f t="shared" si="76"/>
        <v>0.28207900855803703</v>
      </c>
      <c r="U261" s="9">
        <f t="shared" ref="U261:U301" si="80">G261+M261+O261+Q261+S261</f>
        <v>1457121.4100000008</v>
      </c>
      <c r="V261" s="10">
        <f t="shared" ref="V261:V301" si="81">H261+N261+P261+R261+T261</f>
        <v>1.0000000000000004</v>
      </c>
    </row>
    <row r="262" spans="1:22" x14ac:dyDescent="0.25">
      <c r="A262" s="1" t="s">
        <v>25</v>
      </c>
      <c r="B262" s="4">
        <v>42949</v>
      </c>
      <c r="C262" s="2">
        <v>0.59</v>
      </c>
      <c r="D262" s="2">
        <f t="shared" ref="D262:D300" si="82">D261+C262</f>
        <v>2974.0000000000996</v>
      </c>
      <c r="E262" s="2">
        <f t="shared" si="77"/>
        <v>1454148</v>
      </c>
      <c r="F262" s="2">
        <f t="shared" si="78"/>
        <v>1457122</v>
      </c>
      <c r="G262" s="2">
        <f t="shared" si="63"/>
        <v>613877.04514121322</v>
      </c>
      <c r="H262" s="3">
        <f t="shared" si="62"/>
        <v>0.42129419852367422</v>
      </c>
      <c r="M262" s="2">
        <f t="shared" si="64"/>
        <v>60671.132933147564</v>
      </c>
      <c r="N262" s="3">
        <f t="shared" si="79"/>
        <v>4.1637648002807975E-2</v>
      </c>
      <c r="O262" s="2">
        <f t="shared" si="65"/>
        <v>49520.55356579963</v>
      </c>
      <c r="P262" s="3">
        <f t="shared" si="74"/>
        <v>3.3985180078126356E-2</v>
      </c>
      <c r="Q262" s="2">
        <f t="shared" si="66"/>
        <v>322029.73925173614</v>
      </c>
      <c r="R262" s="3">
        <f t="shared" si="75"/>
        <v>0.22100396483735482</v>
      </c>
      <c r="S262" s="2">
        <f t="shared" si="67"/>
        <v>411023.529108104</v>
      </c>
      <c r="T262" s="3">
        <f t="shared" si="76"/>
        <v>0.28207900855803703</v>
      </c>
      <c r="U262" s="9">
        <f t="shared" si="80"/>
        <v>1457122.0000000007</v>
      </c>
      <c r="V262" s="10">
        <f t="shared" si="81"/>
        <v>1.0000000000000004</v>
      </c>
    </row>
    <row r="263" spans="1:22" x14ac:dyDescent="0.25">
      <c r="A263" s="1" t="s">
        <v>24</v>
      </c>
      <c r="B263" s="4">
        <v>42950</v>
      </c>
      <c r="C263" s="2">
        <v>2245.5</v>
      </c>
      <c r="D263" s="2">
        <f t="shared" si="82"/>
        <v>5219.5000000001</v>
      </c>
      <c r="E263" s="2">
        <f t="shared" si="77"/>
        <v>1454148</v>
      </c>
      <c r="F263" s="2">
        <f t="shared" si="78"/>
        <v>1459367.5</v>
      </c>
      <c r="G263" s="2">
        <f t="shared" si="63"/>
        <v>614823.06126399816</v>
      </c>
      <c r="H263" s="3">
        <f t="shared" ref="H263:H301" si="83">G263/F263</f>
        <v>0.42129419852367422</v>
      </c>
      <c r="M263" s="2">
        <f t="shared" si="64"/>
        <v>60764.630271737871</v>
      </c>
      <c r="N263" s="3">
        <f t="shared" si="79"/>
        <v>4.1637648002807975E-2</v>
      </c>
      <c r="O263" s="2">
        <f t="shared" si="65"/>
        <v>49596.867287665067</v>
      </c>
      <c r="P263" s="3">
        <f t="shared" si="74"/>
        <v>3.3985180078126356E-2</v>
      </c>
      <c r="Q263" s="2">
        <f t="shared" si="66"/>
        <v>322526.00365477841</v>
      </c>
      <c r="R263" s="3">
        <f t="shared" si="75"/>
        <v>0.22100396483735482</v>
      </c>
      <c r="S263" s="2">
        <f t="shared" si="67"/>
        <v>411656.93752182112</v>
      </c>
      <c r="T263" s="3">
        <f t="shared" si="76"/>
        <v>0.28207900855803703</v>
      </c>
      <c r="U263" s="9">
        <f t="shared" si="80"/>
        <v>1459367.5000000005</v>
      </c>
      <c r="V263" s="10">
        <f t="shared" si="81"/>
        <v>1.0000000000000004</v>
      </c>
    </row>
    <row r="264" spans="1:22" x14ac:dyDescent="0.25">
      <c r="A264" s="1" t="s">
        <v>25</v>
      </c>
      <c r="B264" s="4">
        <v>42956</v>
      </c>
      <c r="C264" s="2">
        <v>0.59</v>
      </c>
      <c r="D264" s="2">
        <f t="shared" si="82"/>
        <v>5220.0900000001002</v>
      </c>
      <c r="E264" s="2">
        <f t="shared" si="77"/>
        <v>1454148</v>
      </c>
      <c r="F264" s="2">
        <f t="shared" si="78"/>
        <v>1459368.09</v>
      </c>
      <c r="G264" s="2">
        <f t="shared" ref="G264:G300" si="84">F264*H263</f>
        <v>614823.30982757534</v>
      </c>
      <c r="H264" s="3">
        <f t="shared" si="83"/>
        <v>0.42129419852367422</v>
      </c>
      <c r="M264" s="2">
        <f t="shared" ref="M264:M300" si="85">F264*N263</f>
        <v>60764.654837950191</v>
      </c>
      <c r="N264" s="3">
        <f t="shared" si="79"/>
        <v>4.1637648002807975E-2</v>
      </c>
      <c r="O264" s="2">
        <f t="shared" ref="O264:O300" si="86">F264*P263</f>
        <v>49596.887338921311</v>
      </c>
      <c r="P264" s="3">
        <f t="shared" si="74"/>
        <v>3.3985180078126356E-2</v>
      </c>
      <c r="Q264" s="2">
        <f t="shared" ref="Q264:Q300" si="87">F264*R263</f>
        <v>322526.13404711767</v>
      </c>
      <c r="R264" s="3">
        <f t="shared" si="75"/>
        <v>0.22100396483735482</v>
      </c>
      <c r="S264" s="2">
        <f t="shared" ref="S264:S300" si="88">F264*T263</f>
        <v>411657.10394843615</v>
      </c>
      <c r="T264" s="3">
        <f t="shared" si="76"/>
        <v>0.28207900855803703</v>
      </c>
      <c r="U264" s="9">
        <f t="shared" si="80"/>
        <v>1459368.0900000008</v>
      </c>
      <c r="V264" s="10">
        <f t="shared" si="81"/>
        <v>1.0000000000000004</v>
      </c>
    </row>
    <row r="265" spans="1:22" x14ac:dyDescent="0.25">
      <c r="A265" s="1" t="s">
        <v>28</v>
      </c>
      <c r="B265" s="4">
        <v>42957</v>
      </c>
      <c r="C265" s="2">
        <v>-2245.5</v>
      </c>
      <c r="D265" s="2">
        <f t="shared" si="82"/>
        <v>2974.5900000001002</v>
      </c>
      <c r="E265" s="2">
        <f>E264+2245.5</f>
        <v>1456393.5</v>
      </c>
      <c r="F265" s="2">
        <f t="shared" si="78"/>
        <v>1459368.09</v>
      </c>
      <c r="G265" s="2">
        <f t="shared" si="84"/>
        <v>614823.30982757534</v>
      </c>
      <c r="H265" s="3">
        <f t="shared" si="83"/>
        <v>0.42129419852367422</v>
      </c>
      <c r="M265" s="2">
        <f t="shared" si="85"/>
        <v>60764.654837950191</v>
      </c>
      <c r="N265" s="3">
        <f t="shared" si="79"/>
        <v>4.1637648002807975E-2</v>
      </c>
      <c r="O265" s="2">
        <f t="shared" si="86"/>
        <v>49596.887338921311</v>
      </c>
      <c r="P265" s="3">
        <f t="shared" si="74"/>
        <v>3.3985180078126356E-2</v>
      </c>
      <c r="Q265" s="2">
        <f t="shared" si="87"/>
        <v>322526.13404711767</v>
      </c>
      <c r="R265" s="3">
        <f t="shared" si="75"/>
        <v>0.22100396483735482</v>
      </c>
      <c r="S265" s="2">
        <f t="shared" si="88"/>
        <v>411657.10394843615</v>
      </c>
      <c r="T265" s="3">
        <f t="shared" si="76"/>
        <v>0.28207900855803703</v>
      </c>
      <c r="U265" s="9">
        <f t="shared" si="80"/>
        <v>1459368.0900000008</v>
      </c>
      <c r="V265" s="10">
        <f t="shared" si="81"/>
        <v>1.0000000000000004</v>
      </c>
    </row>
    <row r="266" spans="1:22" x14ac:dyDescent="0.25">
      <c r="A266" s="1" t="s">
        <v>25</v>
      </c>
      <c r="B266" s="4">
        <v>42963</v>
      </c>
      <c r="C266" s="2">
        <v>0.59</v>
      </c>
      <c r="D266" s="2">
        <f t="shared" si="82"/>
        <v>2975.1800000001003</v>
      </c>
      <c r="E266" s="2">
        <f t="shared" ref="E266:E271" si="89">E265</f>
        <v>1456393.5</v>
      </c>
      <c r="F266" s="2">
        <f t="shared" si="78"/>
        <v>1459368.6800000002</v>
      </c>
      <c r="G266" s="2">
        <f t="shared" si="84"/>
        <v>614823.55839115242</v>
      </c>
      <c r="H266" s="3">
        <f t="shared" si="83"/>
        <v>0.42129419852367417</v>
      </c>
      <c r="M266" s="2">
        <f t="shared" si="85"/>
        <v>60764.679404162518</v>
      </c>
      <c r="N266" s="3">
        <f t="shared" si="79"/>
        <v>4.1637648002807975E-2</v>
      </c>
      <c r="O266" s="2">
        <f t="shared" si="86"/>
        <v>49596.907390177563</v>
      </c>
      <c r="P266" s="3">
        <f t="shared" si="74"/>
        <v>3.3985180078126356E-2</v>
      </c>
      <c r="Q266" s="2">
        <f t="shared" si="87"/>
        <v>322526.26443945698</v>
      </c>
      <c r="R266" s="3">
        <f t="shared" si="75"/>
        <v>0.22100396483735485</v>
      </c>
      <c r="S266" s="2">
        <f t="shared" si="88"/>
        <v>411657.27037505124</v>
      </c>
      <c r="T266" s="3">
        <f t="shared" si="76"/>
        <v>0.28207900855803703</v>
      </c>
      <c r="U266" s="9">
        <f t="shared" si="80"/>
        <v>1459368.6800000009</v>
      </c>
      <c r="V266" s="10">
        <f t="shared" si="81"/>
        <v>1.0000000000000004</v>
      </c>
    </row>
    <row r="267" spans="1:22" x14ac:dyDescent="0.25">
      <c r="A267" s="1" t="s">
        <v>25</v>
      </c>
      <c r="B267" s="4">
        <v>42970</v>
      </c>
      <c r="C267" s="2">
        <v>0.59</v>
      </c>
      <c r="D267" s="2">
        <f t="shared" si="82"/>
        <v>2975.7700000001005</v>
      </c>
      <c r="E267" s="2">
        <f t="shared" si="89"/>
        <v>1456393.5</v>
      </c>
      <c r="F267" s="2">
        <f t="shared" si="78"/>
        <v>1459369.27</v>
      </c>
      <c r="G267" s="2">
        <f t="shared" si="84"/>
        <v>614823.80695472949</v>
      </c>
      <c r="H267" s="3">
        <f t="shared" si="83"/>
        <v>0.42129419852367417</v>
      </c>
      <c r="M267" s="2">
        <f t="shared" si="85"/>
        <v>60764.703970374831</v>
      </c>
      <c r="N267" s="3">
        <f t="shared" si="79"/>
        <v>4.1637648002807975E-2</v>
      </c>
      <c r="O267" s="2">
        <f t="shared" si="86"/>
        <v>49596.927441433807</v>
      </c>
      <c r="P267" s="3">
        <f t="shared" si="74"/>
        <v>3.3985180078126356E-2</v>
      </c>
      <c r="Q267" s="2">
        <f t="shared" si="87"/>
        <v>322526.39483179623</v>
      </c>
      <c r="R267" s="3">
        <f t="shared" si="75"/>
        <v>0.22100396483735485</v>
      </c>
      <c r="S267" s="2">
        <f t="shared" si="88"/>
        <v>411657.43680166628</v>
      </c>
      <c r="T267" s="3">
        <f t="shared" si="76"/>
        <v>0.28207900855803703</v>
      </c>
      <c r="U267" s="9">
        <f t="shared" si="80"/>
        <v>1459369.2700000005</v>
      </c>
      <c r="V267" s="10">
        <f t="shared" si="81"/>
        <v>1.0000000000000004</v>
      </c>
    </row>
    <row r="268" spans="1:22" x14ac:dyDescent="0.25">
      <c r="A268" s="1" t="s">
        <v>25</v>
      </c>
      <c r="B268" s="4">
        <v>42977</v>
      </c>
      <c r="C268" s="2">
        <v>0.59</v>
      </c>
      <c r="D268" s="2">
        <f t="shared" si="82"/>
        <v>2976.3600000001006</v>
      </c>
      <c r="E268" s="2">
        <f t="shared" si="89"/>
        <v>1456393.5</v>
      </c>
      <c r="F268" s="2">
        <f t="shared" si="78"/>
        <v>1459369.86</v>
      </c>
      <c r="G268" s="2">
        <f t="shared" si="84"/>
        <v>614824.05551830668</v>
      </c>
      <c r="H268" s="3">
        <f t="shared" si="83"/>
        <v>0.42129419852367422</v>
      </c>
      <c r="M268" s="2">
        <f t="shared" si="85"/>
        <v>60764.728536587158</v>
      </c>
      <c r="N268" s="3">
        <f t="shared" si="79"/>
        <v>4.1637648002807975E-2</v>
      </c>
      <c r="O268" s="2">
        <f t="shared" si="86"/>
        <v>49596.947492690051</v>
      </c>
      <c r="P268" s="3">
        <f t="shared" si="74"/>
        <v>3.3985180078126356E-2</v>
      </c>
      <c r="Q268" s="2">
        <f t="shared" si="87"/>
        <v>322526.52522413549</v>
      </c>
      <c r="R268" s="3">
        <f t="shared" si="75"/>
        <v>0.22100396483735485</v>
      </c>
      <c r="S268" s="2">
        <f t="shared" si="88"/>
        <v>411657.60322828131</v>
      </c>
      <c r="T268" s="3">
        <f t="shared" si="76"/>
        <v>0.28207900855803703</v>
      </c>
      <c r="U268" s="9">
        <f t="shared" si="80"/>
        <v>1459369.8600000008</v>
      </c>
      <c r="V268" s="10">
        <f t="shared" si="81"/>
        <v>1.0000000000000004</v>
      </c>
    </row>
    <row r="269" spans="1:22" x14ac:dyDescent="0.25">
      <c r="A269" s="1" t="s">
        <v>18</v>
      </c>
      <c r="B269" s="4">
        <v>42979</v>
      </c>
      <c r="C269" s="2">
        <v>0.31</v>
      </c>
      <c r="D269" s="2">
        <f t="shared" si="82"/>
        <v>2976.6700000001006</v>
      </c>
      <c r="E269" s="2">
        <f t="shared" si="89"/>
        <v>1456393.5</v>
      </c>
      <c r="F269" s="2">
        <f t="shared" si="78"/>
        <v>1459370.1700000002</v>
      </c>
      <c r="G269" s="2">
        <f t="shared" si="84"/>
        <v>614824.18611950823</v>
      </c>
      <c r="H269" s="3">
        <f t="shared" si="83"/>
        <v>0.42129419852367422</v>
      </c>
      <c r="M269" s="2">
        <f t="shared" si="85"/>
        <v>60764.741444258041</v>
      </c>
      <c r="N269" s="3">
        <f t="shared" si="79"/>
        <v>4.1637648002807975E-2</v>
      </c>
      <c r="O269" s="2">
        <f t="shared" si="86"/>
        <v>49596.958028095876</v>
      </c>
      <c r="P269" s="3">
        <f t="shared" si="74"/>
        <v>3.3985180078126356E-2</v>
      </c>
      <c r="Q269" s="2">
        <f t="shared" si="87"/>
        <v>322526.59373536461</v>
      </c>
      <c r="R269" s="3">
        <f t="shared" si="75"/>
        <v>0.22100396483735485</v>
      </c>
      <c r="S269" s="2">
        <f t="shared" si="88"/>
        <v>411657.69067277398</v>
      </c>
      <c r="T269" s="3">
        <f t="shared" si="76"/>
        <v>0.28207900855803703</v>
      </c>
      <c r="U269" s="9">
        <f t="shared" si="80"/>
        <v>1459370.1700000009</v>
      </c>
      <c r="V269" s="10">
        <f t="shared" si="81"/>
        <v>1.0000000000000004</v>
      </c>
    </row>
    <row r="270" spans="1:22" x14ac:dyDescent="0.25">
      <c r="A270" s="1" t="s">
        <v>24</v>
      </c>
      <c r="B270" s="4">
        <v>42982</v>
      </c>
      <c r="C270" s="2">
        <v>2245.5</v>
      </c>
      <c r="D270" s="2">
        <f t="shared" si="82"/>
        <v>5222.1700000001001</v>
      </c>
      <c r="E270" s="2">
        <f t="shared" si="89"/>
        <v>1456393.5</v>
      </c>
      <c r="F270" s="2">
        <f t="shared" si="78"/>
        <v>1461615.6700000002</v>
      </c>
      <c r="G270" s="2">
        <f t="shared" si="84"/>
        <v>615770.20224229316</v>
      </c>
      <c r="H270" s="3">
        <f t="shared" si="83"/>
        <v>0.42129419852367422</v>
      </c>
      <c r="M270" s="2">
        <f t="shared" si="85"/>
        <v>60858.238782848348</v>
      </c>
      <c r="N270" s="3">
        <f t="shared" si="79"/>
        <v>4.1637648002807975E-2</v>
      </c>
      <c r="O270" s="2">
        <f t="shared" si="86"/>
        <v>49673.271749961314</v>
      </c>
      <c r="P270" s="3">
        <f t="shared" si="74"/>
        <v>3.3985180078126356E-2</v>
      </c>
      <c r="Q270" s="2">
        <f t="shared" si="87"/>
        <v>323022.85813840688</v>
      </c>
      <c r="R270" s="3">
        <f t="shared" si="75"/>
        <v>0.22100396483735485</v>
      </c>
      <c r="S270" s="2">
        <f t="shared" si="88"/>
        <v>412291.09908649104</v>
      </c>
      <c r="T270" s="3">
        <f t="shared" si="76"/>
        <v>0.28207900855803703</v>
      </c>
      <c r="U270" s="9">
        <f t="shared" si="80"/>
        <v>1461615.6700000009</v>
      </c>
      <c r="V270" s="10">
        <f t="shared" si="81"/>
        <v>1.0000000000000004</v>
      </c>
    </row>
    <row r="271" spans="1:22" x14ac:dyDescent="0.25">
      <c r="A271" s="1" t="s">
        <v>25</v>
      </c>
      <c r="B271" s="4">
        <v>42984</v>
      </c>
      <c r="C271" s="2">
        <v>0.59</v>
      </c>
      <c r="D271" s="2">
        <f t="shared" si="82"/>
        <v>5222.7600000001003</v>
      </c>
      <c r="E271" s="2">
        <f t="shared" si="89"/>
        <v>1456393.5</v>
      </c>
      <c r="F271" s="2">
        <f t="shared" si="78"/>
        <v>1461616.26</v>
      </c>
      <c r="G271" s="2">
        <f t="shared" si="84"/>
        <v>615770.45080587023</v>
      </c>
      <c r="H271" s="3">
        <f t="shared" si="83"/>
        <v>0.42129419852367422</v>
      </c>
      <c r="M271" s="2">
        <f t="shared" si="85"/>
        <v>60858.26334906066</v>
      </c>
      <c r="N271" s="3">
        <f t="shared" si="79"/>
        <v>4.1637648002807975E-2</v>
      </c>
      <c r="O271" s="2">
        <f t="shared" si="86"/>
        <v>49673.291801217551</v>
      </c>
      <c r="P271" s="3">
        <f t="shared" si="74"/>
        <v>3.3985180078126356E-2</v>
      </c>
      <c r="Q271" s="2">
        <f t="shared" si="87"/>
        <v>323022.98853074608</v>
      </c>
      <c r="R271" s="3">
        <f t="shared" si="75"/>
        <v>0.22100396483735482</v>
      </c>
      <c r="S271" s="2">
        <f t="shared" si="88"/>
        <v>412291.26551310607</v>
      </c>
      <c r="T271" s="3">
        <f t="shared" si="76"/>
        <v>0.28207900855803703</v>
      </c>
      <c r="U271" s="9">
        <f t="shared" si="80"/>
        <v>1461616.2600000005</v>
      </c>
      <c r="V271" s="10">
        <f t="shared" si="81"/>
        <v>1.0000000000000004</v>
      </c>
    </row>
    <row r="272" spans="1:22" x14ac:dyDescent="0.25">
      <c r="A272" s="1" t="s">
        <v>28</v>
      </c>
      <c r="B272" s="4">
        <v>42989</v>
      </c>
      <c r="C272" s="2">
        <v>-2245.5</v>
      </c>
      <c r="D272" s="2">
        <f t="shared" si="82"/>
        <v>2977.2600000001003</v>
      </c>
      <c r="E272" s="2">
        <f>E271+2245.5</f>
        <v>1458639</v>
      </c>
      <c r="F272" s="2">
        <f t="shared" si="78"/>
        <v>1461616.26</v>
      </c>
      <c r="G272" s="2">
        <f t="shared" si="84"/>
        <v>615770.45080587023</v>
      </c>
      <c r="H272" s="3">
        <f t="shared" si="83"/>
        <v>0.42129419852367422</v>
      </c>
      <c r="M272" s="2">
        <f t="shared" si="85"/>
        <v>60858.26334906066</v>
      </c>
      <c r="N272" s="3">
        <f t="shared" si="79"/>
        <v>4.1637648002807975E-2</v>
      </c>
      <c r="O272" s="2">
        <f t="shared" si="86"/>
        <v>49673.291801217551</v>
      </c>
      <c r="P272" s="3">
        <f t="shared" si="74"/>
        <v>3.3985180078126356E-2</v>
      </c>
      <c r="Q272" s="2">
        <f t="shared" si="87"/>
        <v>323022.98853074608</v>
      </c>
      <c r="R272" s="3">
        <f t="shared" si="75"/>
        <v>0.22100396483735482</v>
      </c>
      <c r="S272" s="2">
        <f t="shared" si="88"/>
        <v>412291.26551310607</v>
      </c>
      <c r="T272" s="3">
        <f t="shared" si="76"/>
        <v>0.28207900855803703</v>
      </c>
      <c r="U272" s="9">
        <f t="shared" si="80"/>
        <v>1461616.2600000005</v>
      </c>
      <c r="V272" s="10">
        <f t="shared" si="81"/>
        <v>1.0000000000000004</v>
      </c>
    </row>
    <row r="273" spans="1:22" x14ac:dyDescent="0.25">
      <c r="A273" s="1" t="s">
        <v>25</v>
      </c>
      <c r="B273" s="4">
        <v>42991</v>
      </c>
      <c r="C273" s="2">
        <v>0.59</v>
      </c>
      <c r="D273" s="2">
        <f t="shared" si="82"/>
        <v>2977.8500000001004</v>
      </c>
      <c r="E273" s="2">
        <f t="shared" ref="E273:E278" si="90">E272</f>
        <v>1458639</v>
      </c>
      <c r="F273" s="2">
        <f t="shared" si="78"/>
        <v>1461616.85</v>
      </c>
      <c r="G273" s="2">
        <f t="shared" si="84"/>
        <v>615770.69936944742</v>
      </c>
      <c r="H273" s="3">
        <f t="shared" si="83"/>
        <v>0.42129419852367422</v>
      </c>
      <c r="M273" s="2">
        <f t="shared" si="85"/>
        <v>60858.287915272987</v>
      </c>
      <c r="N273" s="3">
        <f t="shared" si="79"/>
        <v>4.1637648002807975E-2</v>
      </c>
      <c r="O273" s="2">
        <f t="shared" si="86"/>
        <v>49673.311852473802</v>
      </c>
      <c r="P273" s="3">
        <f t="shared" si="74"/>
        <v>3.3985180078126356E-2</v>
      </c>
      <c r="Q273" s="2">
        <f t="shared" si="87"/>
        <v>323023.11892308533</v>
      </c>
      <c r="R273" s="3">
        <f t="shared" si="75"/>
        <v>0.22100396483735482</v>
      </c>
      <c r="S273" s="2">
        <f t="shared" si="88"/>
        <v>412291.43193972117</v>
      </c>
      <c r="T273" s="3">
        <f t="shared" si="76"/>
        <v>0.28207900855803703</v>
      </c>
      <c r="U273" s="9">
        <f t="shared" si="80"/>
        <v>1461616.8500000006</v>
      </c>
      <c r="V273" s="10">
        <f t="shared" si="81"/>
        <v>1.0000000000000004</v>
      </c>
    </row>
    <row r="274" spans="1:22" x14ac:dyDescent="0.25">
      <c r="A274" s="1" t="s">
        <v>25</v>
      </c>
      <c r="B274" s="4">
        <v>42998</v>
      </c>
      <c r="C274" s="2">
        <v>0.59</v>
      </c>
      <c r="D274" s="2">
        <f t="shared" si="82"/>
        <v>2978.4400000001006</v>
      </c>
      <c r="E274" s="2">
        <f t="shared" si="90"/>
        <v>1458639</v>
      </c>
      <c r="F274" s="2">
        <f t="shared" si="78"/>
        <v>1461617.4400000002</v>
      </c>
      <c r="G274" s="2">
        <f t="shared" si="84"/>
        <v>615770.94793302461</v>
      </c>
      <c r="H274" s="3">
        <f t="shared" si="83"/>
        <v>0.42129419852367422</v>
      </c>
      <c r="M274" s="2">
        <f t="shared" si="85"/>
        <v>60858.312481485314</v>
      </c>
      <c r="N274" s="3">
        <f t="shared" si="79"/>
        <v>4.1637648002807975E-2</v>
      </c>
      <c r="O274" s="2">
        <f t="shared" si="86"/>
        <v>49673.331903730053</v>
      </c>
      <c r="P274" s="3">
        <f t="shared" si="74"/>
        <v>3.3985180078126356E-2</v>
      </c>
      <c r="Q274" s="2">
        <f t="shared" si="87"/>
        <v>323023.24931542459</v>
      </c>
      <c r="R274" s="3">
        <f t="shared" si="75"/>
        <v>0.22100396483735479</v>
      </c>
      <c r="S274" s="2">
        <f t="shared" si="88"/>
        <v>412291.5983663362</v>
      </c>
      <c r="T274" s="3">
        <f t="shared" si="76"/>
        <v>0.28207900855803703</v>
      </c>
      <c r="U274" s="9">
        <f t="shared" si="80"/>
        <v>1461617.4400000006</v>
      </c>
      <c r="V274" s="10">
        <f t="shared" si="81"/>
        <v>1.0000000000000004</v>
      </c>
    </row>
    <row r="275" spans="1:22" x14ac:dyDescent="0.25">
      <c r="A275" s="1" t="s">
        <v>25</v>
      </c>
      <c r="B275" s="4">
        <v>43005</v>
      </c>
      <c r="C275" s="2">
        <v>0.59</v>
      </c>
      <c r="D275" s="2">
        <f t="shared" si="82"/>
        <v>2979.0300000001007</v>
      </c>
      <c r="E275" s="2">
        <f t="shared" si="90"/>
        <v>1458639</v>
      </c>
      <c r="F275" s="2">
        <f t="shared" si="78"/>
        <v>1461618.03</v>
      </c>
      <c r="G275" s="2">
        <f t="shared" si="84"/>
        <v>615771.19649660168</v>
      </c>
      <c r="H275" s="3">
        <f t="shared" si="83"/>
        <v>0.42129419852367428</v>
      </c>
      <c r="M275" s="2">
        <f t="shared" si="85"/>
        <v>60858.337047697627</v>
      </c>
      <c r="N275" s="3">
        <f t="shared" si="79"/>
        <v>4.1637648002807975E-2</v>
      </c>
      <c r="O275" s="2">
        <f t="shared" si="86"/>
        <v>49673.35195498629</v>
      </c>
      <c r="P275" s="3">
        <f t="shared" si="74"/>
        <v>3.3985180078126356E-2</v>
      </c>
      <c r="Q275" s="2">
        <f t="shared" si="87"/>
        <v>323023.37970776379</v>
      </c>
      <c r="R275" s="3">
        <f t="shared" si="75"/>
        <v>0.22100396483735479</v>
      </c>
      <c r="S275" s="2">
        <f t="shared" si="88"/>
        <v>412291.76479295123</v>
      </c>
      <c r="T275" s="3">
        <f t="shared" si="76"/>
        <v>0.28207900855803703</v>
      </c>
      <c r="U275" s="9">
        <f t="shared" si="80"/>
        <v>1461618.0300000007</v>
      </c>
      <c r="V275" s="10">
        <f t="shared" si="81"/>
        <v>1.0000000000000004</v>
      </c>
    </row>
    <row r="276" spans="1:22" x14ac:dyDescent="0.25">
      <c r="A276" s="1" t="s">
        <v>18</v>
      </c>
      <c r="B276" s="4">
        <v>43009</v>
      </c>
      <c r="C276" s="2">
        <v>0.28999999999999998</v>
      </c>
      <c r="D276" s="2">
        <f t="shared" si="82"/>
        <v>2979.3200000001007</v>
      </c>
      <c r="E276" s="2">
        <f t="shared" si="90"/>
        <v>1458639</v>
      </c>
      <c r="F276" s="2">
        <f t="shared" si="78"/>
        <v>1461618.32</v>
      </c>
      <c r="G276" s="2">
        <f t="shared" si="84"/>
        <v>615771.31867191929</v>
      </c>
      <c r="H276" s="3">
        <f t="shared" si="83"/>
        <v>0.42129419852367428</v>
      </c>
      <c r="M276" s="2">
        <f t="shared" si="85"/>
        <v>60858.349122615553</v>
      </c>
      <c r="N276" s="3">
        <f t="shared" si="79"/>
        <v>4.1637648002807975E-2</v>
      </c>
      <c r="O276" s="2">
        <f t="shared" si="86"/>
        <v>49673.361810688519</v>
      </c>
      <c r="P276" s="3">
        <f t="shared" si="74"/>
        <v>3.3985180078126356E-2</v>
      </c>
      <c r="Q276" s="2">
        <f t="shared" si="87"/>
        <v>323023.44379891362</v>
      </c>
      <c r="R276" s="3">
        <f t="shared" si="75"/>
        <v>0.22100396483735479</v>
      </c>
      <c r="S276" s="2">
        <f t="shared" si="88"/>
        <v>412291.8465958637</v>
      </c>
      <c r="T276" s="3">
        <f t="shared" si="76"/>
        <v>0.28207900855803703</v>
      </c>
      <c r="U276" s="9">
        <f t="shared" si="80"/>
        <v>1461618.3200000008</v>
      </c>
      <c r="V276" s="10">
        <f t="shared" si="81"/>
        <v>1.0000000000000004</v>
      </c>
    </row>
    <row r="277" spans="1:22" x14ac:dyDescent="0.25">
      <c r="A277" s="1" t="s">
        <v>24</v>
      </c>
      <c r="B277" s="4">
        <v>43011</v>
      </c>
      <c r="C277" s="2">
        <v>2245.5</v>
      </c>
      <c r="D277" s="2">
        <f t="shared" si="82"/>
        <v>5224.8200000001007</v>
      </c>
      <c r="E277" s="2">
        <f t="shared" si="90"/>
        <v>1458639</v>
      </c>
      <c r="F277" s="2">
        <f t="shared" si="78"/>
        <v>1463863.82</v>
      </c>
      <c r="G277" s="2">
        <f t="shared" si="84"/>
        <v>616717.33479470422</v>
      </c>
      <c r="H277" s="3">
        <f t="shared" si="83"/>
        <v>0.42129419852367428</v>
      </c>
      <c r="M277" s="2">
        <f t="shared" si="85"/>
        <v>60951.84646120586</v>
      </c>
      <c r="N277" s="3">
        <f t="shared" si="79"/>
        <v>4.1637648002807975E-2</v>
      </c>
      <c r="O277" s="2">
        <f t="shared" si="86"/>
        <v>49749.675532553949</v>
      </c>
      <c r="P277" s="3">
        <f t="shared" si="74"/>
        <v>3.3985180078126356E-2</v>
      </c>
      <c r="Q277" s="2">
        <f t="shared" si="87"/>
        <v>323519.70820195589</v>
      </c>
      <c r="R277" s="3">
        <f t="shared" si="75"/>
        <v>0.22100396483735479</v>
      </c>
      <c r="S277" s="2">
        <f t="shared" si="88"/>
        <v>412925.25500958081</v>
      </c>
      <c r="T277" s="3">
        <f t="shared" si="76"/>
        <v>0.28207900855803703</v>
      </c>
      <c r="U277" s="9">
        <f t="shared" si="80"/>
        <v>1463863.8200000008</v>
      </c>
      <c r="V277" s="10">
        <f t="shared" si="81"/>
        <v>1.0000000000000004</v>
      </c>
    </row>
    <row r="278" spans="1:22" x14ac:dyDescent="0.25">
      <c r="A278" s="1" t="s">
        <v>25</v>
      </c>
      <c r="B278" s="4">
        <v>43012</v>
      </c>
      <c r="C278" s="2">
        <v>0.59</v>
      </c>
      <c r="D278" s="2">
        <f t="shared" si="82"/>
        <v>5225.4100000001008</v>
      </c>
      <c r="E278" s="2">
        <f t="shared" si="90"/>
        <v>1458639</v>
      </c>
      <c r="F278" s="2">
        <f t="shared" si="78"/>
        <v>1463864.4100000001</v>
      </c>
      <c r="G278" s="2">
        <f t="shared" si="84"/>
        <v>616717.58335828141</v>
      </c>
      <c r="H278" s="3">
        <f t="shared" si="83"/>
        <v>0.42129419852367428</v>
      </c>
      <c r="M278" s="2">
        <f t="shared" si="85"/>
        <v>60951.871027418179</v>
      </c>
      <c r="N278" s="3">
        <f t="shared" si="79"/>
        <v>4.1637648002807975E-2</v>
      </c>
      <c r="O278" s="2">
        <f t="shared" si="86"/>
        <v>49749.6955838102</v>
      </c>
      <c r="P278" s="3">
        <f t="shared" si="74"/>
        <v>3.3985180078126356E-2</v>
      </c>
      <c r="Q278" s="2">
        <f t="shared" si="87"/>
        <v>323519.83859429514</v>
      </c>
      <c r="R278" s="3">
        <f t="shared" si="75"/>
        <v>0.22100396483735479</v>
      </c>
      <c r="S278" s="2">
        <f t="shared" si="88"/>
        <v>412925.42143619584</v>
      </c>
      <c r="T278" s="3">
        <f t="shared" si="76"/>
        <v>0.28207900855803703</v>
      </c>
      <c r="U278" s="9">
        <f t="shared" si="80"/>
        <v>1463864.4100000006</v>
      </c>
      <c r="V278" s="10">
        <f t="shared" si="81"/>
        <v>1.0000000000000004</v>
      </c>
    </row>
    <row r="279" spans="1:22" x14ac:dyDescent="0.25">
      <c r="A279" s="1" t="s">
        <v>28</v>
      </c>
      <c r="B279" s="4">
        <v>43018</v>
      </c>
      <c r="C279" s="2">
        <v>-2245.5</v>
      </c>
      <c r="D279" s="2">
        <f t="shared" si="82"/>
        <v>2979.9100000001008</v>
      </c>
      <c r="E279" s="2">
        <f>E278+2245.5</f>
        <v>1460884.5</v>
      </c>
      <c r="F279" s="2">
        <f t="shared" si="78"/>
        <v>1463864.4100000001</v>
      </c>
      <c r="G279" s="2">
        <f t="shared" si="84"/>
        <v>616717.58335828141</v>
      </c>
      <c r="H279" s="3">
        <f t="shared" si="83"/>
        <v>0.42129419852367428</v>
      </c>
      <c r="M279" s="2">
        <f t="shared" si="85"/>
        <v>60951.871027418179</v>
      </c>
      <c r="N279" s="3">
        <f t="shared" si="79"/>
        <v>4.1637648002807975E-2</v>
      </c>
      <c r="O279" s="2">
        <f t="shared" si="86"/>
        <v>49749.6955838102</v>
      </c>
      <c r="P279" s="3">
        <f t="shared" si="74"/>
        <v>3.3985180078126356E-2</v>
      </c>
      <c r="Q279" s="2">
        <f t="shared" si="87"/>
        <v>323519.83859429514</v>
      </c>
      <c r="R279" s="3">
        <f t="shared" si="75"/>
        <v>0.22100396483735479</v>
      </c>
      <c r="S279" s="2">
        <f t="shared" si="88"/>
        <v>412925.42143619584</v>
      </c>
      <c r="T279" s="3">
        <f t="shared" si="76"/>
        <v>0.28207900855803703</v>
      </c>
      <c r="U279" s="9">
        <f t="shared" si="80"/>
        <v>1463864.4100000006</v>
      </c>
      <c r="V279" s="10">
        <f t="shared" si="81"/>
        <v>1.0000000000000004</v>
      </c>
    </row>
    <row r="280" spans="1:22" x14ac:dyDescent="0.25">
      <c r="A280" s="1" t="s">
        <v>25</v>
      </c>
      <c r="B280" s="4">
        <v>43019</v>
      </c>
      <c r="C280" s="2">
        <v>0.59</v>
      </c>
      <c r="D280" s="2">
        <f t="shared" si="82"/>
        <v>2980.500000000101</v>
      </c>
      <c r="E280" s="2">
        <f t="shared" ref="E280:E286" si="91">E279</f>
        <v>1460884.5</v>
      </c>
      <c r="F280" s="2">
        <f t="shared" si="78"/>
        <v>1463865</v>
      </c>
      <c r="G280" s="2">
        <f t="shared" si="84"/>
        <v>616717.83192185848</v>
      </c>
      <c r="H280" s="3">
        <f t="shared" si="83"/>
        <v>0.42129419852367428</v>
      </c>
      <c r="M280" s="2">
        <f t="shared" si="85"/>
        <v>60951.895593630499</v>
      </c>
      <c r="N280" s="3">
        <f t="shared" si="79"/>
        <v>4.1637648002807975E-2</v>
      </c>
      <c r="O280" s="2">
        <f t="shared" si="86"/>
        <v>49749.715635066437</v>
      </c>
      <c r="P280" s="3">
        <f t="shared" si="74"/>
        <v>3.3985180078126356E-2</v>
      </c>
      <c r="Q280" s="2">
        <f t="shared" si="87"/>
        <v>323519.9689866344</v>
      </c>
      <c r="R280" s="3">
        <f t="shared" si="75"/>
        <v>0.22100396483735482</v>
      </c>
      <c r="S280" s="2">
        <f t="shared" si="88"/>
        <v>412925.58786281088</v>
      </c>
      <c r="T280" s="3">
        <f t="shared" si="76"/>
        <v>0.28207900855803703</v>
      </c>
      <c r="U280" s="9">
        <f t="shared" si="80"/>
        <v>1463865.0000000007</v>
      </c>
      <c r="V280" s="10">
        <f t="shared" si="81"/>
        <v>1.0000000000000004</v>
      </c>
    </row>
    <row r="281" spans="1:22" x14ac:dyDescent="0.25">
      <c r="A281" s="1" t="s">
        <v>25</v>
      </c>
      <c r="B281" s="4">
        <v>43026</v>
      </c>
      <c r="C281" s="2">
        <v>0.59</v>
      </c>
      <c r="D281" s="2">
        <f t="shared" si="82"/>
        <v>2981.0900000001011</v>
      </c>
      <c r="E281" s="2">
        <f t="shared" si="91"/>
        <v>1460884.5</v>
      </c>
      <c r="F281" s="2">
        <f t="shared" si="78"/>
        <v>1463865.59</v>
      </c>
      <c r="G281" s="2">
        <f t="shared" si="84"/>
        <v>616718.08048543567</v>
      </c>
      <c r="H281" s="3">
        <f t="shared" si="83"/>
        <v>0.42129419852367433</v>
      </c>
      <c r="M281" s="2">
        <f t="shared" si="85"/>
        <v>60951.920159842819</v>
      </c>
      <c r="N281" s="3">
        <f t="shared" si="79"/>
        <v>4.1637648002807975E-2</v>
      </c>
      <c r="O281" s="2">
        <f t="shared" si="86"/>
        <v>49749.735686322689</v>
      </c>
      <c r="P281" s="3">
        <f t="shared" si="74"/>
        <v>3.3985180078126356E-2</v>
      </c>
      <c r="Q281" s="2">
        <f t="shared" si="87"/>
        <v>323520.09937897371</v>
      </c>
      <c r="R281" s="3">
        <f t="shared" si="75"/>
        <v>0.22100396483735485</v>
      </c>
      <c r="S281" s="2">
        <f t="shared" si="88"/>
        <v>412925.75428942597</v>
      </c>
      <c r="T281" s="3">
        <f t="shared" si="76"/>
        <v>0.28207900855803703</v>
      </c>
      <c r="U281" s="9">
        <f t="shared" si="80"/>
        <v>1463865.5900000008</v>
      </c>
      <c r="V281" s="10">
        <f t="shared" si="81"/>
        <v>1.0000000000000004</v>
      </c>
    </row>
    <row r="282" spans="1:22" x14ac:dyDescent="0.25">
      <c r="A282" s="1" t="s">
        <v>25</v>
      </c>
      <c r="B282" s="4">
        <v>43033</v>
      </c>
      <c r="C282" s="2">
        <v>0.59</v>
      </c>
      <c r="D282" s="2">
        <f t="shared" si="82"/>
        <v>2981.6800000001012</v>
      </c>
      <c r="E282" s="2">
        <f t="shared" si="91"/>
        <v>1460884.5</v>
      </c>
      <c r="F282" s="2">
        <f t="shared" si="78"/>
        <v>1463866.1800000002</v>
      </c>
      <c r="G282" s="2">
        <f t="shared" si="84"/>
        <v>616718.32904901286</v>
      </c>
      <c r="H282" s="3">
        <f t="shared" si="83"/>
        <v>0.42129419852367433</v>
      </c>
      <c r="M282" s="2">
        <f t="shared" si="85"/>
        <v>60951.944726055146</v>
      </c>
      <c r="N282" s="3">
        <f t="shared" si="79"/>
        <v>4.1637648002807975E-2</v>
      </c>
      <c r="O282" s="2">
        <f t="shared" si="86"/>
        <v>49749.755737578933</v>
      </c>
      <c r="P282" s="3">
        <f t="shared" si="74"/>
        <v>3.3985180078126356E-2</v>
      </c>
      <c r="Q282" s="2">
        <f t="shared" si="87"/>
        <v>323520.22977131302</v>
      </c>
      <c r="R282" s="3">
        <f t="shared" si="75"/>
        <v>0.22100396483735488</v>
      </c>
      <c r="S282" s="2">
        <f t="shared" si="88"/>
        <v>412925.920716041</v>
      </c>
      <c r="T282" s="3">
        <f t="shared" si="76"/>
        <v>0.28207900855803703</v>
      </c>
      <c r="U282" s="9">
        <f t="shared" si="80"/>
        <v>1463866.1800000009</v>
      </c>
      <c r="V282" s="10">
        <f t="shared" si="81"/>
        <v>1.0000000000000004</v>
      </c>
    </row>
    <row r="283" spans="1:22" x14ac:dyDescent="0.25">
      <c r="A283" s="1" t="s">
        <v>18</v>
      </c>
      <c r="B283" s="4">
        <v>43040</v>
      </c>
      <c r="C283" s="2">
        <v>0.31</v>
      </c>
      <c r="D283" s="2">
        <f t="shared" si="82"/>
        <v>2981.9900000001012</v>
      </c>
      <c r="E283" s="2">
        <f t="shared" si="91"/>
        <v>1460884.5</v>
      </c>
      <c r="F283" s="2">
        <f t="shared" si="78"/>
        <v>1463866.49</v>
      </c>
      <c r="G283" s="2">
        <f t="shared" si="84"/>
        <v>616718.4596502143</v>
      </c>
      <c r="H283" s="3">
        <f t="shared" si="83"/>
        <v>0.42129419852367433</v>
      </c>
      <c r="M283" s="2">
        <f t="shared" si="85"/>
        <v>60951.957633726022</v>
      </c>
      <c r="N283" s="3">
        <f t="shared" si="79"/>
        <v>4.1637648002807975E-2</v>
      </c>
      <c r="O283" s="2">
        <f t="shared" si="86"/>
        <v>49749.766272984758</v>
      </c>
      <c r="P283" s="3">
        <f t="shared" si="74"/>
        <v>3.3985180078126356E-2</v>
      </c>
      <c r="Q283" s="2">
        <f t="shared" si="87"/>
        <v>323520.29828254209</v>
      </c>
      <c r="R283" s="3">
        <f t="shared" si="75"/>
        <v>0.22100396483735488</v>
      </c>
      <c r="S283" s="2">
        <f t="shared" si="88"/>
        <v>412926.00816053362</v>
      </c>
      <c r="T283" s="3">
        <f t="shared" si="76"/>
        <v>0.28207900855803703</v>
      </c>
      <c r="U283" s="9">
        <f t="shared" si="80"/>
        <v>1463866.4900000009</v>
      </c>
      <c r="V283" s="10">
        <f t="shared" si="81"/>
        <v>1.0000000000000004</v>
      </c>
    </row>
    <row r="284" spans="1:22" x14ac:dyDescent="0.25">
      <c r="A284" s="1" t="s">
        <v>25</v>
      </c>
      <c r="B284" s="4">
        <v>43040</v>
      </c>
      <c r="C284" s="2">
        <v>0.59</v>
      </c>
      <c r="D284" s="2">
        <f t="shared" si="82"/>
        <v>2982.5800000001013</v>
      </c>
      <c r="E284" s="2">
        <f t="shared" si="91"/>
        <v>1460884.5</v>
      </c>
      <c r="F284" s="2">
        <f t="shared" si="78"/>
        <v>1463867.08</v>
      </c>
      <c r="G284" s="2">
        <f t="shared" si="84"/>
        <v>616718.70821379148</v>
      </c>
      <c r="H284" s="3">
        <f t="shared" si="83"/>
        <v>0.42129419852367433</v>
      </c>
      <c r="M284" s="2">
        <f t="shared" si="85"/>
        <v>60951.982199938349</v>
      </c>
      <c r="N284" s="3">
        <f t="shared" si="79"/>
        <v>4.1637648002807975E-2</v>
      </c>
      <c r="O284" s="2">
        <f t="shared" si="86"/>
        <v>49749.786324241002</v>
      </c>
      <c r="P284" s="3">
        <f t="shared" si="74"/>
        <v>3.3985180078126356E-2</v>
      </c>
      <c r="Q284" s="2">
        <f t="shared" si="87"/>
        <v>323520.42867488135</v>
      </c>
      <c r="R284" s="3">
        <f t="shared" si="75"/>
        <v>0.22100396483735485</v>
      </c>
      <c r="S284" s="2">
        <f t="shared" si="88"/>
        <v>412926.17458714871</v>
      </c>
      <c r="T284" s="3">
        <f t="shared" si="76"/>
        <v>0.28207900855803703</v>
      </c>
      <c r="U284" s="9">
        <f t="shared" si="80"/>
        <v>1463867.080000001</v>
      </c>
      <c r="V284" s="10">
        <f t="shared" si="81"/>
        <v>1.0000000000000004</v>
      </c>
    </row>
    <row r="285" spans="1:22" x14ac:dyDescent="0.25">
      <c r="A285" s="1" t="s">
        <v>24</v>
      </c>
      <c r="B285" s="4">
        <v>43042</v>
      </c>
      <c r="C285" s="2">
        <v>2245.5</v>
      </c>
      <c r="D285" s="2">
        <f t="shared" si="82"/>
        <v>5228.0800000001018</v>
      </c>
      <c r="E285" s="2">
        <f t="shared" si="91"/>
        <v>1460884.5</v>
      </c>
      <c r="F285" s="2">
        <f t="shared" si="78"/>
        <v>1466112.58</v>
      </c>
      <c r="G285" s="2">
        <f t="shared" si="84"/>
        <v>617664.72433657642</v>
      </c>
      <c r="H285" s="3">
        <f t="shared" si="83"/>
        <v>0.42129419852367433</v>
      </c>
      <c r="M285" s="2">
        <f t="shared" si="85"/>
        <v>61045.479538528649</v>
      </c>
      <c r="N285" s="3">
        <f t="shared" si="79"/>
        <v>4.1637648002807975E-2</v>
      </c>
      <c r="O285" s="2">
        <f t="shared" si="86"/>
        <v>49826.10004610644</v>
      </c>
      <c r="P285" s="3">
        <f t="shared" si="74"/>
        <v>3.3985180078126356E-2</v>
      </c>
      <c r="Q285" s="2">
        <f t="shared" si="87"/>
        <v>324016.69307792361</v>
      </c>
      <c r="R285" s="3">
        <f t="shared" si="75"/>
        <v>0.22100396483735485</v>
      </c>
      <c r="S285" s="2">
        <f t="shared" si="88"/>
        <v>413559.58300086576</v>
      </c>
      <c r="T285" s="3">
        <f t="shared" si="76"/>
        <v>0.28207900855803703</v>
      </c>
      <c r="U285" s="9">
        <f t="shared" si="80"/>
        <v>1466112.580000001</v>
      </c>
      <c r="V285" s="10">
        <f t="shared" si="81"/>
        <v>1.0000000000000004</v>
      </c>
    </row>
    <row r="286" spans="1:22" x14ac:dyDescent="0.25">
      <c r="A286" s="1" t="s">
        <v>25</v>
      </c>
      <c r="B286" s="4">
        <v>43047</v>
      </c>
      <c r="C286" s="2">
        <v>0.59</v>
      </c>
      <c r="D286" s="2">
        <f t="shared" si="82"/>
        <v>5228.6700000001019</v>
      </c>
      <c r="E286" s="2">
        <f t="shared" si="91"/>
        <v>1460884.5</v>
      </c>
      <c r="F286" s="2">
        <f t="shared" si="78"/>
        <v>1466113.1700000002</v>
      </c>
      <c r="G286" s="2">
        <f t="shared" si="84"/>
        <v>617664.9729001536</v>
      </c>
      <c r="H286" s="3">
        <f t="shared" si="83"/>
        <v>0.42129419852367433</v>
      </c>
      <c r="M286" s="2">
        <f t="shared" si="85"/>
        <v>61045.504104740976</v>
      </c>
      <c r="N286" s="3">
        <f t="shared" si="79"/>
        <v>4.1637648002807975E-2</v>
      </c>
      <c r="O286" s="2">
        <f t="shared" si="86"/>
        <v>49826.120097362684</v>
      </c>
      <c r="P286" s="3">
        <f t="shared" si="74"/>
        <v>3.3985180078126356E-2</v>
      </c>
      <c r="Q286" s="2">
        <f t="shared" si="87"/>
        <v>324016.82347026287</v>
      </c>
      <c r="R286" s="3">
        <f t="shared" si="75"/>
        <v>0.22100396483735485</v>
      </c>
      <c r="S286" s="2">
        <f t="shared" si="88"/>
        <v>413559.74942748086</v>
      </c>
      <c r="T286" s="3">
        <f t="shared" si="76"/>
        <v>0.28207900855803703</v>
      </c>
      <c r="U286" s="9">
        <f t="shared" si="80"/>
        <v>1466113.1700000009</v>
      </c>
      <c r="V286" s="10">
        <f t="shared" si="81"/>
        <v>1.0000000000000004</v>
      </c>
    </row>
    <row r="287" spans="1:22" x14ac:dyDescent="0.25">
      <c r="A287" s="1" t="s">
        <v>28</v>
      </c>
      <c r="B287" s="4">
        <v>43049</v>
      </c>
      <c r="C287" s="2">
        <v>-2245.5</v>
      </c>
      <c r="D287" s="2">
        <f t="shared" si="82"/>
        <v>2983.1700000001019</v>
      </c>
      <c r="E287" s="2">
        <f>E286+2245.5</f>
        <v>1463130</v>
      </c>
      <c r="F287" s="2">
        <f t="shared" si="78"/>
        <v>1466113.1700000002</v>
      </c>
      <c r="G287" s="2">
        <f t="shared" si="84"/>
        <v>617664.9729001536</v>
      </c>
      <c r="H287" s="3">
        <f t="shared" si="83"/>
        <v>0.42129419852367433</v>
      </c>
      <c r="M287" s="2">
        <f t="shared" si="85"/>
        <v>61045.504104740976</v>
      </c>
      <c r="N287" s="3">
        <f t="shared" si="79"/>
        <v>4.1637648002807975E-2</v>
      </c>
      <c r="O287" s="2">
        <f t="shared" si="86"/>
        <v>49826.120097362684</v>
      </c>
      <c r="P287" s="3">
        <f t="shared" si="74"/>
        <v>3.3985180078126356E-2</v>
      </c>
      <c r="Q287" s="2">
        <f t="shared" si="87"/>
        <v>324016.82347026287</v>
      </c>
      <c r="R287" s="3">
        <f t="shared" si="75"/>
        <v>0.22100396483735485</v>
      </c>
      <c r="S287" s="2">
        <f t="shared" si="88"/>
        <v>413559.74942748086</v>
      </c>
      <c r="T287" s="3">
        <f t="shared" si="76"/>
        <v>0.28207900855803703</v>
      </c>
      <c r="U287" s="9">
        <f t="shared" si="80"/>
        <v>1466113.1700000009</v>
      </c>
      <c r="V287" s="10">
        <f t="shared" si="81"/>
        <v>1.0000000000000004</v>
      </c>
    </row>
    <row r="288" spans="1:22" x14ac:dyDescent="0.25">
      <c r="A288" s="1" t="s">
        <v>25</v>
      </c>
      <c r="B288" s="4">
        <v>43054</v>
      </c>
      <c r="C288" s="2">
        <v>0.59</v>
      </c>
      <c r="D288" s="2">
        <f t="shared" si="82"/>
        <v>2983.7600000001021</v>
      </c>
      <c r="E288" s="2">
        <f t="shared" ref="E288:E298" si="92">E287</f>
        <v>1463130</v>
      </c>
      <c r="F288" s="2">
        <f t="shared" si="78"/>
        <v>1466113.76</v>
      </c>
      <c r="G288" s="2">
        <f t="shared" si="84"/>
        <v>617665.22146373068</v>
      </c>
      <c r="H288" s="3">
        <f t="shared" si="83"/>
        <v>0.42129419852367439</v>
      </c>
      <c r="M288" s="2">
        <f t="shared" si="85"/>
        <v>61045.528670953288</v>
      </c>
      <c r="N288" s="3">
        <f t="shared" si="79"/>
        <v>4.1637648002807975E-2</v>
      </c>
      <c r="O288" s="2">
        <f t="shared" si="86"/>
        <v>49826.140148618928</v>
      </c>
      <c r="P288" s="3">
        <f t="shared" si="74"/>
        <v>3.3985180078126356E-2</v>
      </c>
      <c r="Q288" s="2">
        <f t="shared" si="87"/>
        <v>324016.95386260212</v>
      </c>
      <c r="R288" s="3">
        <f t="shared" si="75"/>
        <v>0.22100396483735485</v>
      </c>
      <c r="S288" s="2">
        <f t="shared" si="88"/>
        <v>413559.91585409583</v>
      </c>
      <c r="T288" s="3">
        <f t="shared" si="76"/>
        <v>0.28207900855803703</v>
      </c>
      <c r="U288" s="9">
        <f t="shared" si="80"/>
        <v>1466113.7600000007</v>
      </c>
      <c r="V288" s="10">
        <f t="shared" si="81"/>
        <v>1.0000000000000004</v>
      </c>
    </row>
    <row r="289" spans="1:22" x14ac:dyDescent="0.25">
      <c r="A289" s="1" t="s">
        <v>25</v>
      </c>
      <c r="B289" s="4">
        <v>43061</v>
      </c>
      <c r="C289" s="2">
        <v>0.59</v>
      </c>
      <c r="D289" s="2">
        <f t="shared" si="82"/>
        <v>2984.3500000001022</v>
      </c>
      <c r="E289" s="2">
        <f t="shared" si="92"/>
        <v>1463130</v>
      </c>
      <c r="F289" s="2">
        <f t="shared" si="78"/>
        <v>1466114.35</v>
      </c>
      <c r="G289" s="2">
        <f t="shared" si="84"/>
        <v>617665.47002730786</v>
      </c>
      <c r="H289" s="3">
        <f t="shared" si="83"/>
        <v>0.42129419852367439</v>
      </c>
      <c r="M289" s="2">
        <f t="shared" si="85"/>
        <v>61045.553237165615</v>
      </c>
      <c r="N289" s="3">
        <f t="shared" si="79"/>
        <v>4.1637648002807975E-2</v>
      </c>
      <c r="O289" s="2">
        <f t="shared" si="86"/>
        <v>49826.160199875172</v>
      </c>
      <c r="P289" s="3">
        <f t="shared" si="74"/>
        <v>3.3985180078126356E-2</v>
      </c>
      <c r="Q289" s="2">
        <f t="shared" si="87"/>
        <v>324017.08425494138</v>
      </c>
      <c r="R289" s="3">
        <f t="shared" si="75"/>
        <v>0.22100396483735485</v>
      </c>
      <c r="S289" s="2">
        <f t="shared" si="88"/>
        <v>413560.08228071092</v>
      </c>
      <c r="T289" s="3">
        <f t="shared" si="76"/>
        <v>0.28207900855803703</v>
      </c>
      <c r="U289" s="9">
        <f t="shared" si="80"/>
        <v>1466114.350000001</v>
      </c>
      <c r="V289" s="10">
        <f t="shared" si="81"/>
        <v>1.0000000000000004</v>
      </c>
    </row>
    <row r="290" spans="1:22" x14ac:dyDescent="0.25">
      <c r="A290" s="1" t="s">
        <v>25</v>
      </c>
      <c r="B290" s="4">
        <v>43068</v>
      </c>
      <c r="C290" s="2">
        <v>0.59</v>
      </c>
      <c r="D290" s="2">
        <f t="shared" si="82"/>
        <v>2984.9400000001024</v>
      </c>
      <c r="E290" s="2">
        <f t="shared" si="92"/>
        <v>1463130</v>
      </c>
      <c r="F290" s="2">
        <f t="shared" si="78"/>
        <v>1466114.9400000002</v>
      </c>
      <c r="G290" s="2">
        <f t="shared" si="84"/>
        <v>617665.71859088505</v>
      </c>
      <c r="H290" s="3">
        <f t="shared" si="83"/>
        <v>0.42129419852367439</v>
      </c>
      <c r="M290" s="2">
        <f t="shared" si="85"/>
        <v>61045.577803377942</v>
      </c>
      <c r="N290" s="3">
        <f t="shared" si="79"/>
        <v>4.1637648002807975E-2</v>
      </c>
      <c r="O290" s="2">
        <f t="shared" si="86"/>
        <v>49826.180251131424</v>
      </c>
      <c r="P290" s="3">
        <f t="shared" si="74"/>
        <v>3.3985180078126356E-2</v>
      </c>
      <c r="Q290" s="2">
        <f t="shared" si="87"/>
        <v>324017.21464728063</v>
      </c>
      <c r="R290" s="3">
        <f t="shared" si="75"/>
        <v>0.22100396483735485</v>
      </c>
      <c r="S290" s="2">
        <f t="shared" si="88"/>
        <v>413560.24870732601</v>
      </c>
      <c r="T290" s="3">
        <f t="shared" si="76"/>
        <v>0.28207900855803703</v>
      </c>
      <c r="U290" s="9">
        <f t="shared" si="80"/>
        <v>1466114.9400000013</v>
      </c>
      <c r="V290" s="10">
        <f t="shared" si="81"/>
        <v>1.0000000000000004</v>
      </c>
    </row>
    <row r="291" spans="1:22" x14ac:dyDescent="0.25">
      <c r="A291" s="1" t="s">
        <v>18</v>
      </c>
      <c r="B291" s="4">
        <v>43070</v>
      </c>
      <c r="C291" s="2">
        <v>0.3</v>
      </c>
      <c r="D291" s="2">
        <f t="shared" si="82"/>
        <v>2985.2400000001026</v>
      </c>
      <c r="E291" s="2">
        <f t="shared" si="92"/>
        <v>1463130</v>
      </c>
      <c r="F291" s="2">
        <f t="shared" si="78"/>
        <v>1466115.24</v>
      </c>
      <c r="G291" s="2">
        <f t="shared" si="84"/>
        <v>617665.84497914452</v>
      </c>
      <c r="H291" s="3">
        <f t="shared" si="83"/>
        <v>0.42129419852367439</v>
      </c>
      <c r="M291" s="2">
        <f t="shared" si="85"/>
        <v>61045.590294672336</v>
      </c>
      <c r="N291" s="3">
        <f t="shared" si="79"/>
        <v>4.1637648002807975E-2</v>
      </c>
      <c r="O291" s="2">
        <f t="shared" si="86"/>
        <v>49826.190446685439</v>
      </c>
      <c r="P291" s="3">
        <f t="shared" si="74"/>
        <v>3.3985180078126356E-2</v>
      </c>
      <c r="Q291" s="2">
        <f t="shared" si="87"/>
        <v>324017.28094847006</v>
      </c>
      <c r="R291" s="3">
        <f t="shared" si="75"/>
        <v>0.22100396483735485</v>
      </c>
      <c r="S291" s="2">
        <f t="shared" si="88"/>
        <v>413560.33333102852</v>
      </c>
      <c r="T291" s="3">
        <f t="shared" si="76"/>
        <v>0.28207900855803703</v>
      </c>
      <c r="U291" s="9">
        <f t="shared" si="80"/>
        <v>1466115.2400000007</v>
      </c>
      <c r="V291" s="10">
        <f t="shared" si="81"/>
        <v>1.0000000000000004</v>
      </c>
    </row>
    <row r="292" spans="1:22" x14ac:dyDescent="0.25">
      <c r="A292" s="1" t="s">
        <v>24</v>
      </c>
      <c r="B292" s="4">
        <v>43073</v>
      </c>
      <c r="C292" s="2">
        <v>2245.5</v>
      </c>
      <c r="D292" s="2">
        <f t="shared" si="82"/>
        <v>5230.7400000001026</v>
      </c>
      <c r="E292" s="2">
        <f t="shared" si="92"/>
        <v>1463130</v>
      </c>
      <c r="F292" s="2">
        <f t="shared" si="78"/>
        <v>1468360.74</v>
      </c>
      <c r="G292" s="2">
        <f t="shared" si="84"/>
        <v>618611.86110192945</v>
      </c>
      <c r="H292" s="3">
        <f t="shared" si="83"/>
        <v>0.42129419852367439</v>
      </c>
      <c r="M292" s="2">
        <f t="shared" si="85"/>
        <v>61139.087633262643</v>
      </c>
      <c r="N292" s="3">
        <f t="shared" si="79"/>
        <v>4.1637648002807975E-2</v>
      </c>
      <c r="O292" s="2">
        <f t="shared" si="86"/>
        <v>49902.504168550877</v>
      </c>
      <c r="P292" s="3">
        <f t="shared" si="74"/>
        <v>3.3985180078126356E-2</v>
      </c>
      <c r="Q292" s="2">
        <f t="shared" si="87"/>
        <v>324513.54535151232</v>
      </c>
      <c r="R292" s="3">
        <f t="shared" si="75"/>
        <v>0.22100396483735482</v>
      </c>
      <c r="S292" s="2">
        <f t="shared" si="88"/>
        <v>414193.74174474558</v>
      </c>
      <c r="T292" s="3">
        <f t="shared" si="76"/>
        <v>0.28207900855803703</v>
      </c>
      <c r="U292" s="9">
        <f t="shared" si="80"/>
        <v>1468360.7400000007</v>
      </c>
      <c r="V292" s="10">
        <f t="shared" si="81"/>
        <v>1.0000000000000004</v>
      </c>
    </row>
    <row r="293" spans="1:22" x14ac:dyDescent="0.25">
      <c r="A293" s="1" t="s">
        <v>25</v>
      </c>
      <c r="B293" s="4">
        <v>43075</v>
      </c>
      <c r="C293" s="2">
        <v>0.59</v>
      </c>
      <c r="D293" s="2">
        <f t="shared" si="82"/>
        <v>5231.3300000001027</v>
      </c>
      <c r="E293" s="2">
        <f t="shared" si="92"/>
        <v>1463130</v>
      </c>
      <c r="F293" s="2">
        <f t="shared" si="78"/>
        <v>1468361.33</v>
      </c>
      <c r="G293" s="2">
        <f t="shared" si="84"/>
        <v>618612.10966550664</v>
      </c>
      <c r="H293" s="3">
        <f t="shared" si="83"/>
        <v>0.42129419852367439</v>
      </c>
      <c r="M293" s="2">
        <f t="shared" si="85"/>
        <v>61139.112199474963</v>
      </c>
      <c r="N293" s="3">
        <f t="shared" si="79"/>
        <v>4.1637648002807975E-2</v>
      </c>
      <c r="O293" s="2">
        <f t="shared" si="86"/>
        <v>49902.524219807121</v>
      </c>
      <c r="P293" s="3">
        <f t="shared" si="74"/>
        <v>3.3985180078126356E-2</v>
      </c>
      <c r="Q293" s="2">
        <f t="shared" si="87"/>
        <v>324513.67574385158</v>
      </c>
      <c r="R293" s="3">
        <f t="shared" si="75"/>
        <v>0.22100396483735482</v>
      </c>
      <c r="S293" s="2">
        <f t="shared" si="88"/>
        <v>414193.90817136067</v>
      </c>
      <c r="T293" s="3">
        <f t="shared" si="76"/>
        <v>0.28207900855803703</v>
      </c>
      <c r="U293" s="9">
        <f t="shared" si="80"/>
        <v>1468361.3300000008</v>
      </c>
      <c r="V293" s="10">
        <f t="shared" si="81"/>
        <v>1.0000000000000004</v>
      </c>
    </row>
    <row r="294" spans="1:22" x14ac:dyDescent="0.25">
      <c r="A294" s="1" t="s">
        <v>30</v>
      </c>
      <c r="B294" s="4">
        <v>43109</v>
      </c>
      <c r="C294" s="2">
        <v>2.5</v>
      </c>
      <c r="D294" s="2">
        <f t="shared" si="82"/>
        <v>5233.8300000001027</v>
      </c>
      <c r="E294" s="2">
        <f t="shared" si="92"/>
        <v>1463130</v>
      </c>
      <c r="F294" s="2">
        <f t="shared" si="78"/>
        <v>1468363.83</v>
      </c>
      <c r="G294" s="2">
        <f t="shared" si="84"/>
        <v>618613.16290100291</v>
      </c>
      <c r="H294" s="3">
        <f t="shared" si="83"/>
        <v>0.42129419852367439</v>
      </c>
      <c r="M294" s="2">
        <f t="shared" si="85"/>
        <v>61139.216293594975</v>
      </c>
      <c r="N294" s="3">
        <f t="shared" si="79"/>
        <v>4.1637648002807975E-2</v>
      </c>
      <c r="O294" s="2">
        <f t="shared" si="86"/>
        <v>49902.609182757318</v>
      </c>
      <c r="P294" s="3">
        <f t="shared" si="74"/>
        <v>3.3985180078126356E-2</v>
      </c>
      <c r="Q294" s="2">
        <f t="shared" si="87"/>
        <v>324514.22825376369</v>
      </c>
      <c r="R294" s="3">
        <f t="shared" si="75"/>
        <v>0.22100396483735485</v>
      </c>
      <c r="S294" s="2">
        <f t="shared" si="88"/>
        <v>414194.61336888204</v>
      </c>
      <c r="T294" s="3">
        <f t="shared" si="76"/>
        <v>0.28207900855803703</v>
      </c>
      <c r="U294" s="9">
        <f t="shared" si="80"/>
        <v>1468363.830000001</v>
      </c>
      <c r="V294" s="10">
        <f t="shared" si="81"/>
        <v>1.0000000000000004</v>
      </c>
    </row>
    <row r="295" spans="1:22" x14ac:dyDescent="0.25">
      <c r="A295" s="1" t="s">
        <v>24</v>
      </c>
      <c r="B295" s="4">
        <v>43173</v>
      </c>
      <c r="C295" s="2">
        <v>4491</v>
      </c>
      <c r="D295" s="2">
        <f>D294+C295</f>
        <v>9724.8300000001036</v>
      </c>
      <c r="E295" s="2">
        <f t="shared" si="92"/>
        <v>1463130</v>
      </c>
      <c r="F295" s="2">
        <f t="shared" si="78"/>
        <v>1472854.83</v>
      </c>
      <c r="G295" s="2">
        <f t="shared" si="84"/>
        <v>620505.19514657278</v>
      </c>
      <c r="H295" s="3">
        <f t="shared" si="83"/>
        <v>0.42129419852367445</v>
      </c>
      <c r="M295" s="2">
        <f t="shared" si="85"/>
        <v>61326.210970775581</v>
      </c>
      <c r="N295" s="3">
        <f t="shared" si="79"/>
        <v>4.1637648002807975E-2</v>
      </c>
      <c r="O295" s="2">
        <f t="shared" si="86"/>
        <v>50055.236626488186</v>
      </c>
      <c r="P295" s="3">
        <f t="shared" si="74"/>
        <v>3.3985180078126356E-2</v>
      </c>
      <c r="Q295" s="2">
        <f t="shared" si="87"/>
        <v>325506.75705984829</v>
      </c>
      <c r="R295" s="3">
        <f t="shared" si="75"/>
        <v>0.22100396483735485</v>
      </c>
      <c r="S295" s="2">
        <f t="shared" si="88"/>
        <v>415461.43019631621</v>
      </c>
      <c r="T295" s="3">
        <f t="shared" si="76"/>
        <v>0.28207900855803703</v>
      </c>
      <c r="U295" s="9">
        <f t="shared" si="80"/>
        <v>1472854.830000001</v>
      </c>
      <c r="V295" s="10">
        <f t="shared" si="81"/>
        <v>1.0000000000000007</v>
      </c>
    </row>
    <row r="296" spans="1:22" s="11" customFormat="1" ht="30" x14ac:dyDescent="0.25">
      <c r="A296" s="1" t="s">
        <v>31</v>
      </c>
      <c r="B296" s="4">
        <v>43185</v>
      </c>
      <c r="C296" s="2">
        <v>120000</v>
      </c>
      <c r="D296" s="2">
        <f t="shared" si="82"/>
        <v>129724.8300000001</v>
      </c>
      <c r="E296" s="2">
        <f t="shared" si="92"/>
        <v>1463130</v>
      </c>
      <c r="F296" s="2">
        <f t="shared" si="78"/>
        <v>1592854.83</v>
      </c>
      <c r="G296" s="2">
        <f>G295+40000</f>
        <v>660505.19514657278</v>
      </c>
      <c r="H296" s="3">
        <f t="shared" si="83"/>
        <v>0.41466754076174833</v>
      </c>
      <c r="I296" s="2"/>
      <c r="J296" s="3"/>
      <c r="K296" s="2"/>
      <c r="L296" s="3"/>
      <c r="M296" s="2">
        <f>M295+40000</f>
        <v>101326.21097077557</v>
      </c>
      <c r="N296" s="3">
        <f t="shared" si="79"/>
        <v>6.3612960241188815E-2</v>
      </c>
      <c r="O296" s="2">
        <f>O295</f>
        <v>50055.236626488186</v>
      </c>
      <c r="P296" s="3">
        <f t="shared" si="74"/>
        <v>3.1424857861333276E-2</v>
      </c>
      <c r="Q296" s="2">
        <f>Q295+40000</f>
        <v>365506.75705984829</v>
      </c>
      <c r="R296" s="3">
        <f t="shared" si="75"/>
        <v>0.22946645869783894</v>
      </c>
      <c r="S296" s="2">
        <f>S295</f>
        <v>415461.43019631621</v>
      </c>
      <c r="T296" s="3">
        <f t="shared" si="76"/>
        <v>0.26082818243789119</v>
      </c>
      <c r="U296" s="9">
        <f t="shared" si="80"/>
        <v>1592854.830000001</v>
      </c>
      <c r="V296" s="10">
        <f t="shared" si="81"/>
        <v>1.0000000000000004</v>
      </c>
    </row>
    <row r="297" spans="1:22" x14ac:dyDescent="0.25">
      <c r="A297" s="1" t="s">
        <v>24</v>
      </c>
      <c r="B297" s="4">
        <v>43195</v>
      </c>
      <c r="C297" s="2">
        <v>2245.5</v>
      </c>
      <c r="D297" s="2">
        <f t="shared" si="82"/>
        <v>131970.3300000001</v>
      </c>
      <c r="E297" s="2">
        <f t="shared" si="92"/>
        <v>1463130</v>
      </c>
      <c r="F297" s="2">
        <f t="shared" si="78"/>
        <v>1595100.33</v>
      </c>
      <c r="G297" s="2">
        <f t="shared" si="84"/>
        <v>661436.33110935322</v>
      </c>
      <c r="H297" s="3">
        <f t="shared" si="83"/>
        <v>0.41466754076174833</v>
      </c>
      <c r="M297" s="2">
        <f t="shared" si="85"/>
        <v>101469.05387299716</v>
      </c>
      <c r="N297" s="3">
        <f t="shared" si="79"/>
        <v>6.3612960241188815E-2</v>
      </c>
      <c r="O297" s="2">
        <f t="shared" si="86"/>
        <v>50125.801144815807</v>
      </c>
      <c r="P297" s="3">
        <f t="shared" si="74"/>
        <v>3.1424857861333276E-2</v>
      </c>
      <c r="Q297" s="2">
        <f t="shared" si="87"/>
        <v>366022.02399285429</v>
      </c>
      <c r="R297" s="3">
        <f t="shared" si="75"/>
        <v>0.22946645869783894</v>
      </c>
      <c r="S297" s="2">
        <f t="shared" si="88"/>
        <v>416047.11987998046</v>
      </c>
      <c r="T297" s="3">
        <f t="shared" si="76"/>
        <v>0.26082818243789119</v>
      </c>
      <c r="U297" s="9">
        <f t="shared" si="80"/>
        <v>1595100.330000001</v>
      </c>
      <c r="V297" s="10">
        <f t="shared" si="81"/>
        <v>1.0000000000000004</v>
      </c>
    </row>
    <row r="298" spans="1:22" x14ac:dyDescent="0.25">
      <c r="A298" s="1" t="s">
        <v>24</v>
      </c>
      <c r="B298" s="4">
        <v>43228</v>
      </c>
      <c r="C298" s="2">
        <v>2245.5</v>
      </c>
      <c r="D298" s="2">
        <f t="shared" si="82"/>
        <v>134215.8300000001</v>
      </c>
      <c r="E298" s="2">
        <f t="shared" si="92"/>
        <v>1463130</v>
      </c>
      <c r="F298" s="2">
        <f t="shared" si="78"/>
        <v>1597345.83</v>
      </c>
      <c r="G298" s="2">
        <f t="shared" si="84"/>
        <v>662367.46707213379</v>
      </c>
      <c r="H298" s="3">
        <f t="shared" si="83"/>
        <v>0.41466754076174833</v>
      </c>
      <c r="M298" s="2">
        <f t="shared" si="85"/>
        <v>101611.89677521876</v>
      </c>
      <c r="N298" s="3">
        <f t="shared" si="79"/>
        <v>6.3612960241188815E-2</v>
      </c>
      <c r="O298" s="2">
        <f t="shared" si="86"/>
        <v>50196.365663143428</v>
      </c>
      <c r="P298" s="3">
        <f t="shared" si="74"/>
        <v>3.1424857861333276E-2</v>
      </c>
      <c r="Q298" s="2">
        <f t="shared" si="87"/>
        <v>366537.29092586029</v>
      </c>
      <c r="R298" s="3">
        <f t="shared" si="75"/>
        <v>0.22946645869783894</v>
      </c>
      <c r="S298" s="2">
        <f t="shared" si="88"/>
        <v>416632.80956364475</v>
      </c>
      <c r="T298" s="3">
        <f t="shared" si="76"/>
        <v>0.26082818243789119</v>
      </c>
      <c r="U298" s="9">
        <f t="shared" si="80"/>
        <v>1597345.830000001</v>
      </c>
      <c r="V298" s="10">
        <f t="shared" si="81"/>
        <v>1.0000000000000004</v>
      </c>
    </row>
    <row r="299" spans="1:22" x14ac:dyDescent="0.25">
      <c r="A299" s="1" t="s">
        <v>28</v>
      </c>
      <c r="B299" s="4">
        <v>43230</v>
      </c>
      <c r="C299" s="2">
        <v>-11227.5</v>
      </c>
      <c r="D299" s="2">
        <f t="shared" si="82"/>
        <v>122988.3300000001</v>
      </c>
      <c r="E299" s="2">
        <f>E298+11227.5</f>
        <v>1474357.5</v>
      </c>
      <c r="F299" s="2">
        <f t="shared" si="78"/>
        <v>1597345.83</v>
      </c>
      <c r="G299" s="2">
        <f t="shared" si="84"/>
        <v>662367.46707213379</v>
      </c>
      <c r="H299" s="3">
        <f t="shared" si="83"/>
        <v>0.41466754076174833</v>
      </c>
      <c r="M299" s="2">
        <f t="shared" si="85"/>
        <v>101611.89677521876</v>
      </c>
      <c r="N299" s="3">
        <f t="shared" si="79"/>
        <v>6.3612960241188815E-2</v>
      </c>
      <c r="O299" s="2">
        <f t="shared" si="86"/>
        <v>50196.365663143428</v>
      </c>
      <c r="P299" s="3">
        <f t="shared" si="74"/>
        <v>3.1424857861333276E-2</v>
      </c>
      <c r="Q299" s="2">
        <f t="shared" si="87"/>
        <v>366537.29092586029</v>
      </c>
      <c r="R299" s="3">
        <f t="shared" si="75"/>
        <v>0.22946645869783894</v>
      </c>
      <c r="S299" s="2">
        <f t="shared" si="88"/>
        <v>416632.80956364475</v>
      </c>
      <c r="T299" s="3">
        <f t="shared" si="76"/>
        <v>0.26082818243789119</v>
      </c>
      <c r="U299" s="9">
        <f t="shared" si="80"/>
        <v>1597345.830000001</v>
      </c>
      <c r="V299" s="10">
        <f t="shared" si="81"/>
        <v>1.0000000000000004</v>
      </c>
    </row>
    <row r="300" spans="1:22" x14ac:dyDescent="0.25">
      <c r="A300" s="1" t="s">
        <v>32</v>
      </c>
      <c r="B300" s="4">
        <v>43244</v>
      </c>
      <c r="C300" s="2">
        <v>-195</v>
      </c>
      <c r="D300" s="2">
        <f t="shared" si="82"/>
        <v>122793.3300000001</v>
      </c>
      <c r="E300" s="2">
        <f>E299</f>
        <v>1474357.5</v>
      </c>
      <c r="F300" s="2">
        <f t="shared" si="78"/>
        <v>1597150.83</v>
      </c>
      <c r="G300" s="2">
        <f t="shared" si="84"/>
        <v>662286.60690168524</v>
      </c>
      <c r="H300" s="3">
        <f t="shared" si="83"/>
        <v>0.41466754076174833</v>
      </c>
      <c r="M300" s="2">
        <f t="shared" si="85"/>
        <v>101599.49224797172</v>
      </c>
      <c r="N300" s="3">
        <f t="shared" si="79"/>
        <v>6.3612960241188815E-2</v>
      </c>
      <c r="O300" s="2">
        <f t="shared" si="86"/>
        <v>50190.23781586047</v>
      </c>
      <c r="P300" s="3">
        <f t="shared" si="74"/>
        <v>3.1424857861333276E-2</v>
      </c>
      <c r="Q300" s="2">
        <f t="shared" si="87"/>
        <v>366492.54496641422</v>
      </c>
      <c r="R300" s="3">
        <f t="shared" si="75"/>
        <v>0.22946645869783897</v>
      </c>
      <c r="S300" s="2">
        <f t="shared" si="88"/>
        <v>416581.94806806935</v>
      </c>
      <c r="T300" s="3">
        <f t="shared" si="76"/>
        <v>0.26082818243789119</v>
      </c>
      <c r="U300" s="9">
        <f t="shared" si="80"/>
        <v>1597150.830000001</v>
      </c>
      <c r="V300" s="10">
        <f t="shared" si="81"/>
        <v>1.0000000000000007</v>
      </c>
    </row>
    <row r="301" spans="1:22" x14ac:dyDescent="0.25">
      <c r="A301" s="1" t="s">
        <v>33</v>
      </c>
      <c r="B301" s="4">
        <v>43249</v>
      </c>
      <c r="C301" s="2">
        <v>0</v>
      </c>
      <c r="D301" s="2">
        <f>D300+C301</f>
        <v>122793.3300000001</v>
      </c>
      <c r="E301" s="2">
        <f>1318096.09+225000</f>
        <v>1543096.09</v>
      </c>
      <c r="F301" s="2">
        <f t="shared" si="78"/>
        <v>1665889.4200000002</v>
      </c>
      <c r="G301" s="2">
        <f>F301*H300</f>
        <v>690790.26897241536</v>
      </c>
      <c r="H301" s="3">
        <f t="shared" si="83"/>
        <v>0.41466754076174833</v>
      </c>
      <c r="M301" s="2">
        <f>F301*N300</f>
        <v>105972.15744067711</v>
      </c>
      <c r="N301" s="3">
        <f t="shared" si="79"/>
        <v>6.3612960241188815E-2</v>
      </c>
      <c r="O301" s="2">
        <f>F301*P300</f>
        <v>52350.338236198935</v>
      </c>
      <c r="P301" s="3">
        <f t="shared" si="74"/>
        <v>3.1424857861333276E-2</v>
      </c>
      <c r="Q301" s="2">
        <f>F301*R300</f>
        <v>382265.74578959693</v>
      </c>
      <c r="R301" s="3">
        <f t="shared" si="75"/>
        <v>0.22946645869783897</v>
      </c>
      <c r="S301" s="2">
        <f>F301*T300</f>
        <v>434510.90956111276</v>
      </c>
      <c r="T301" s="3">
        <f t="shared" si="76"/>
        <v>0.26082818243789119</v>
      </c>
      <c r="U301" s="9">
        <f t="shared" si="80"/>
        <v>1665889.4200000011</v>
      </c>
      <c r="V301" s="10">
        <f t="shared" si="81"/>
        <v>1.0000000000000007</v>
      </c>
    </row>
    <row r="302" spans="1:22" ht="30" x14ac:dyDescent="0.25">
      <c r="A302" s="1" t="s">
        <v>36</v>
      </c>
      <c r="B302" s="4"/>
      <c r="C302" s="2">
        <v>0</v>
      </c>
      <c r="D302" s="2">
        <f>D301</f>
        <v>122793.3300000001</v>
      </c>
      <c r="E302" s="2">
        <f>E301+95000</f>
        <v>1638096.09</v>
      </c>
      <c r="F302" s="2">
        <f t="shared" ref="F302" si="93">D302+E302</f>
        <v>1760889.4200000002</v>
      </c>
      <c r="G302" s="2">
        <f>F302*H301</f>
        <v>730183.68534478149</v>
      </c>
      <c r="H302" s="3">
        <f t="shared" ref="H302" si="94">G302/F302</f>
        <v>0.41466754076174839</v>
      </c>
      <c r="M302" s="2">
        <f>F302*N301</f>
        <v>112015.38866359004</v>
      </c>
      <c r="N302" s="3">
        <f t="shared" ref="N302" si="95">M302/F302</f>
        <v>6.3612960241188815E-2</v>
      </c>
      <c r="O302" s="2">
        <f>F302*P301</f>
        <v>55335.699733025598</v>
      </c>
      <c r="P302" s="3">
        <f t="shared" ref="P302" si="96">O302/F302</f>
        <v>3.1424857861333276E-2</v>
      </c>
      <c r="Q302" s="2">
        <f>F302*R301</f>
        <v>404065.05936589162</v>
      </c>
      <c r="R302" s="3">
        <f t="shared" ref="R302" si="97">Q302/F302</f>
        <v>0.22946645869783894</v>
      </c>
      <c r="S302" s="2">
        <f>F302*T301</f>
        <v>459289.58689271245</v>
      </c>
      <c r="T302" s="3">
        <f t="shared" ref="T302" si="98">S302/F302</f>
        <v>0.26082818243789119</v>
      </c>
      <c r="U302" s="9">
        <f t="shared" ref="U302" si="99">G302+M302+O302+Q302+S302</f>
        <v>1760889.4200000013</v>
      </c>
      <c r="V302" s="10">
        <f t="shared" ref="V302" si="100">H302+N302+P302+R302+T302</f>
        <v>1.0000000000000004</v>
      </c>
    </row>
    <row r="303" spans="1:22" x14ac:dyDescent="0.25">
      <c r="A303" s="1" t="s">
        <v>24</v>
      </c>
      <c r="B303" s="4">
        <v>43256</v>
      </c>
      <c r="C303" s="2">
        <v>2245.5</v>
      </c>
      <c r="D303" s="2">
        <f>D302+C303</f>
        <v>125038.8300000001</v>
      </c>
      <c r="E303" s="2">
        <f>E302</f>
        <v>1638096.09</v>
      </c>
      <c r="F303" s="2">
        <f t="shared" ref="F303:F367" si="101">D303+E303</f>
        <v>1763134.9200000002</v>
      </c>
      <c r="G303" s="2">
        <f t="shared" ref="G303:G367" si="102">F303*H302</f>
        <v>731114.82130756206</v>
      </c>
      <c r="H303" s="3">
        <f t="shared" ref="H303:H367" si="103">G303/F303</f>
        <v>0.41466754076174839</v>
      </c>
      <c r="M303" s="2">
        <f t="shared" ref="M303:M367" si="104">F303*N302</f>
        <v>112158.23156581163</v>
      </c>
      <c r="N303" s="3">
        <f t="shared" ref="N303:N367" si="105">M303/F303</f>
        <v>6.3612960241188815E-2</v>
      </c>
      <c r="O303" s="2">
        <f t="shared" ref="O303:O367" si="106">F303*P302</f>
        <v>55406.264251353219</v>
      </c>
      <c r="P303" s="3">
        <f t="shared" ref="P303:P367" si="107">O303/F303</f>
        <v>3.1424857861333276E-2</v>
      </c>
      <c r="Q303" s="2">
        <f t="shared" ref="Q303:Q367" si="108">F303*R302</f>
        <v>404580.32629889762</v>
      </c>
      <c r="R303" s="3">
        <f t="shared" ref="R303:R367" si="109">Q303/F303</f>
        <v>0.22946645869783897</v>
      </c>
      <c r="S303" s="2">
        <f t="shared" ref="S303:S367" si="110">F303*T302</f>
        <v>459875.27657637675</v>
      </c>
      <c r="T303" s="3">
        <f t="shared" ref="T303:T367" si="111">S303/F303</f>
        <v>0.26082818243789119</v>
      </c>
      <c r="U303" s="9">
        <f t="shared" ref="U303:U367" si="112">G303+M303+O303+Q303+S303</f>
        <v>1763134.9200000013</v>
      </c>
      <c r="V303" s="10">
        <f t="shared" ref="V303:V367" si="113">H303+N303+P303+R303+T303</f>
        <v>1.0000000000000007</v>
      </c>
    </row>
    <row r="304" spans="1:22" x14ac:dyDescent="0.25">
      <c r="A304" s="1" t="s">
        <v>28</v>
      </c>
      <c r="B304" s="4">
        <v>43262</v>
      </c>
      <c r="C304" s="2">
        <v>-2245.5</v>
      </c>
      <c r="D304" s="2">
        <f t="shared" ref="D304:D369" si="114">D303+C304</f>
        <v>122793.3300000001</v>
      </c>
      <c r="E304" s="2">
        <f>E303-C304</f>
        <v>1640341.59</v>
      </c>
      <c r="F304" s="2">
        <f t="shared" si="101"/>
        <v>1763134.9200000002</v>
      </c>
      <c r="G304" s="2">
        <f t="shared" si="102"/>
        <v>731114.82130756206</v>
      </c>
      <c r="H304" s="3">
        <f t="shared" si="103"/>
        <v>0.41466754076174839</v>
      </c>
      <c r="M304" s="2">
        <f t="shared" si="104"/>
        <v>112158.23156581163</v>
      </c>
      <c r="N304" s="3">
        <f t="shared" si="105"/>
        <v>6.3612960241188815E-2</v>
      </c>
      <c r="O304" s="2">
        <f t="shared" si="106"/>
        <v>55406.264251353219</v>
      </c>
      <c r="P304" s="3">
        <f t="shared" si="107"/>
        <v>3.1424857861333276E-2</v>
      </c>
      <c r="Q304" s="2">
        <f t="shared" si="108"/>
        <v>404580.32629889762</v>
      </c>
      <c r="R304" s="3">
        <f t="shared" si="109"/>
        <v>0.22946645869783897</v>
      </c>
      <c r="S304" s="2">
        <f t="shared" si="110"/>
        <v>459875.27657637675</v>
      </c>
      <c r="T304" s="3">
        <f t="shared" si="111"/>
        <v>0.26082818243789119</v>
      </c>
      <c r="U304" s="9">
        <f t="shared" si="112"/>
        <v>1763134.9200000013</v>
      </c>
      <c r="V304" s="10">
        <f t="shared" si="113"/>
        <v>1.0000000000000007</v>
      </c>
    </row>
    <row r="305" spans="1:22" x14ac:dyDescent="0.25">
      <c r="A305" s="1" t="s">
        <v>24</v>
      </c>
      <c r="B305" s="4">
        <v>43287</v>
      </c>
      <c r="C305" s="2">
        <v>2245.5</v>
      </c>
      <c r="D305" s="2">
        <f t="shared" si="114"/>
        <v>125038.8300000001</v>
      </c>
      <c r="E305" s="2">
        <f t="shared" ref="E305:E367" si="115">E304</f>
        <v>1640341.59</v>
      </c>
      <c r="F305" s="2">
        <f t="shared" si="101"/>
        <v>1765380.4200000002</v>
      </c>
      <c r="G305" s="2">
        <f t="shared" si="102"/>
        <v>732045.95727034251</v>
      </c>
      <c r="H305" s="3">
        <f t="shared" si="103"/>
        <v>0.41466754076174839</v>
      </c>
      <c r="M305" s="2">
        <f t="shared" si="104"/>
        <v>112301.07446803323</v>
      </c>
      <c r="N305" s="3">
        <f t="shared" si="105"/>
        <v>6.3612960241188815E-2</v>
      </c>
      <c r="O305" s="2">
        <f t="shared" si="106"/>
        <v>55476.828769680847</v>
      </c>
      <c r="P305" s="3">
        <f t="shared" si="107"/>
        <v>3.1424857861333276E-2</v>
      </c>
      <c r="Q305" s="2">
        <f t="shared" si="108"/>
        <v>405095.59323190362</v>
      </c>
      <c r="R305" s="3">
        <f t="shared" si="109"/>
        <v>0.22946645869783897</v>
      </c>
      <c r="S305" s="2">
        <f t="shared" si="110"/>
        <v>460460.96626004099</v>
      </c>
      <c r="T305" s="3">
        <f t="shared" si="111"/>
        <v>0.26082818243789119</v>
      </c>
      <c r="U305" s="9">
        <f t="shared" si="112"/>
        <v>1765380.4200000013</v>
      </c>
      <c r="V305" s="10">
        <f t="shared" si="113"/>
        <v>1.0000000000000007</v>
      </c>
    </row>
    <row r="306" spans="1:22" x14ac:dyDescent="0.25">
      <c r="A306" s="1" t="s">
        <v>28</v>
      </c>
      <c r="B306" s="4">
        <v>43291</v>
      </c>
      <c r="C306" s="2">
        <v>-2245.5</v>
      </c>
      <c r="D306" s="2">
        <f t="shared" si="114"/>
        <v>122793.3300000001</v>
      </c>
      <c r="E306" s="2">
        <f>E305-C306</f>
        <v>1642587.09</v>
      </c>
      <c r="F306" s="2">
        <f t="shared" si="101"/>
        <v>1765380.4200000002</v>
      </c>
      <c r="G306" s="2">
        <f t="shared" si="102"/>
        <v>732045.95727034251</v>
      </c>
      <c r="H306" s="3">
        <f t="shared" si="103"/>
        <v>0.41466754076174839</v>
      </c>
      <c r="M306" s="2">
        <f t="shared" si="104"/>
        <v>112301.07446803323</v>
      </c>
      <c r="N306" s="3">
        <f t="shared" si="105"/>
        <v>6.3612960241188815E-2</v>
      </c>
      <c r="O306" s="2">
        <f t="shared" si="106"/>
        <v>55476.828769680847</v>
      </c>
      <c r="P306" s="3">
        <f t="shared" si="107"/>
        <v>3.1424857861333276E-2</v>
      </c>
      <c r="Q306" s="2">
        <f t="shared" si="108"/>
        <v>405095.59323190362</v>
      </c>
      <c r="R306" s="3">
        <f t="shared" si="109"/>
        <v>0.22946645869783897</v>
      </c>
      <c r="S306" s="2">
        <f t="shared" si="110"/>
        <v>460460.96626004099</v>
      </c>
      <c r="T306" s="3">
        <f t="shared" si="111"/>
        <v>0.26082818243789119</v>
      </c>
      <c r="U306" s="9">
        <f t="shared" si="112"/>
        <v>1765380.4200000013</v>
      </c>
      <c r="V306" s="10">
        <f t="shared" si="113"/>
        <v>1.0000000000000007</v>
      </c>
    </row>
    <row r="307" spans="1:22" x14ac:dyDescent="0.25">
      <c r="A307" s="1" t="s">
        <v>24</v>
      </c>
      <c r="B307" s="4">
        <v>43318</v>
      </c>
      <c r="C307" s="2">
        <v>2245.5</v>
      </c>
      <c r="D307" s="2">
        <f t="shared" si="114"/>
        <v>125038.8300000001</v>
      </c>
      <c r="E307" s="2">
        <f t="shared" si="115"/>
        <v>1642587.09</v>
      </c>
      <c r="F307" s="2">
        <f t="shared" si="101"/>
        <v>1767625.9200000002</v>
      </c>
      <c r="G307" s="2">
        <f t="shared" si="102"/>
        <v>732977.09323312307</v>
      </c>
      <c r="H307" s="3">
        <f t="shared" si="103"/>
        <v>0.41466754076174839</v>
      </c>
      <c r="M307" s="2">
        <f t="shared" si="104"/>
        <v>112443.91737025481</v>
      </c>
      <c r="N307" s="3">
        <f t="shared" si="105"/>
        <v>6.3612960241188815E-2</v>
      </c>
      <c r="O307" s="2">
        <f t="shared" si="106"/>
        <v>55547.393288008469</v>
      </c>
      <c r="P307" s="3">
        <f t="shared" si="107"/>
        <v>3.1424857861333276E-2</v>
      </c>
      <c r="Q307" s="2">
        <f t="shared" si="108"/>
        <v>405610.86016490962</v>
      </c>
      <c r="R307" s="3">
        <f t="shared" si="109"/>
        <v>0.22946645869783897</v>
      </c>
      <c r="S307" s="2">
        <f t="shared" si="110"/>
        <v>461046.65594370529</v>
      </c>
      <c r="T307" s="3">
        <f t="shared" si="111"/>
        <v>0.26082818243789119</v>
      </c>
      <c r="U307" s="9">
        <f t="shared" si="112"/>
        <v>1767625.9200000013</v>
      </c>
      <c r="V307" s="10">
        <f t="shared" si="113"/>
        <v>1.0000000000000007</v>
      </c>
    </row>
    <row r="308" spans="1:22" x14ac:dyDescent="0.25">
      <c r="A308" s="1" t="s">
        <v>28</v>
      </c>
      <c r="B308" s="4">
        <v>43322</v>
      </c>
      <c r="C308" s="2">
        <v>-2245.5</v>
      </c>
      <c r="D308" s="2">
        <f t="shared" si="114"/>
        <v>122793.3300000001</v>
      </c>
      <c r="E308" s="2">
        <f>E307-C308</f>
        <v>1644832.59</v>
      </c>
      <c r="F308" s="2">
        <f t="shared" si="101"/>
        <v>1767625.9200000002</v>
      </c>
      <c r="G308" s="2">
        <f t="shared" si="102"/>
        <v>732977.09323312307</v>
      </c>
      <c r="H308" s="3">
        <f t="shared" si="103"/>
        <v>0.41466754076174839</v>
      </c>
      <c r="M308" s="2">
        <f t="shared" si="104"/>
        <v>112443.91737025481</v>
      </c>
      <c r="N308" s="3">
        <f t="shared" si="105"/>
        <v>6.3612960241188815E-2</v>
      </c>
      <c r="O308" s="2">
        <f t="shared" si="106"/>
        <v>55547.393288008469</v>
      </c>
      <c r="P308" s="3">
        <f t="shared" si="107"/>
        <v>3.1424857861333276E-2</v>
      </c>
      <c r="Q308" s="2">
        <f t="shared" si="108"/>
        <v>405610.86016490962</v>
      </c>
      <c r="R308" s="3">
        <f t="shared" si="109"/>
        <v>0.22946645869783897</v>
      </c>
      <c r="S308" s="2">
        <f t="shared" si="110"/>
        <v>461046.65594370529</v>
      </c>
      <c r="T308" s="3">
        <f t="shared" si="111"/>
        <v>0.26082818243789119</v>
      </c>
      <c r="U308" s="9">
        <f t="shared" si="112"/>
        <v>1767625.9200000013</v>
      </c>
      <c r="V308" s="10">
        <f t="shared" si="113"/>
        <v>1.0000000000000007</v>
      </c>
    </row>
    <row r="309" spans="1:22" x14ac:dyDescent="0.25">
      <c r="A309" s="1" t="s">
        <v>24</v>
      </c>
      <c r="B309" s="4">
        <v>43349</v>
      </c>
      <c r="C309" s="2">
        <v>2245.5</v>
      </c>
      <c r="D309" s="2">
        <f t="shared" si="114"/>
        <v>125038.8300000001</v>
      </c>
      <c r="E309" s="2">
        <f t="shared" si="115"/>
        <v>1644832.59</v>
      </c>
      <c r="F309" s="2">
        <f t="shared" si="101"/>
        <v>1769871.4200000002</v>
      </c>
      <c r="G309" s="2">
        <f t="shared" si="102"/>
        <v>733908.22919590352</v>
      </c>
      <c r="H309" s="3">
        <f t="shared" si="103"/>
        <v>0.41466754076174839</v>
      </c>
      <c r="M309" s="2">
        <f t="shared" si="104"/>
        <v>112586.7602724764</v>
      </c>
      <c r="N309" s="3">
        <f t="shared" si="105"/>
        <v>6.3612960241188815E-2</v>
      </c>
      <c r="O309" s="2">
        <f t="shared" si="106"/>
        <v>55617.957806336097</v>
      </c>
      <c r="P309" s="3">
        <f t="shared" si="107"/>
        <v>3.1424857861333276E-2</v>
      </c>
      <c r="Q309" s="2">
        <f t="shared" si="108"/>
        <v>406126.12709791563</v>
      </c>
      <c r="R309" s="3">
        <f t="shared" si="109"/>
        <v>0.22946645869783897</v>
      </c>
      <c r="S309" s="2">
        <f t="shared" si="110"/>
        <v>461632.34562736959</v>
      </c>
      <c r="T309" s="3">
        <f t="shared" si="111"/>
        <v>0.26082818243789119</v>
      </c>
      <c r="U309" s="9">
        <f t="shared" si="112"/>
        <v>1769871.4200000011</v>
      </c>
      <c r="V309" s="10">
        <f t="shared" si="113"/>
        <v>1.0000000000000007</v>
      </c>
    </row>
    <row r="310" spans="1:22" x14ac:dyDescent="0.25">
      <c r="A310" s="1" t="s">
        <v>28</v>
      </c>
      <c r="B310" s="4">
        <v>43353</v>
      </c>
      <c r="C310" s="2">
        <v>-2245.5</v>
      </c>
      <c r="D310" s="2">
        <f t="shared" si="114"/>
        <v>122793.3300000001</v>
      </c>
      <c r="E310" s="2">
        <f>E309-C310</f>
        <v>1647078.09</v>
      </c>
      <c r="F310" s="2">
        <f t="shared" si="101"/>
        <v>1769871.4200000002</v>
      </c>
      <c r="G310" s="2">
        <f t="shared" si="102"/>
        <v>733908.22919590352</v>
      </c>
      <c r="H310" s="3">
        <f t="shared" si="103"/>
        <v>0.41466754076174839</v>
      </c>
      <c r="M310" s="2">
        <f t="shared" si="104"/>
        <v>112586.7602724764</v>
      </c>
      <c r="N310" s="3">
        <f t="shared" si="105"/>
        <v>6.3612960241188815E-2</v>
      </c>
      <c r="O310" s="2">
        <f t="shared" si="106"/>
        <v>55617.957806336097</v>
      </c>
      <c r="P310" s="3">
        <f t="shared" si="107"/>
        <v>3.1424857861333276E-2</v>
      </c>
      <c r="Q310" s="2">
        <f t="shared" si="108"/>
        <v>406126.12709791563</v>
      </c>
      <c r="R310" s="3">
        <f t="shared" si="109"/>
        <v>0.22946645869783897</v>
      </c>
      <c r="S310" s="2">
        <f t="shared" si="110"/>
        <v>461632.34562736959</v>
      </c>
      <c r="T310" s="3">
        <f t="shared" si="111"/>
        <v>0.26082818243789119</v>
      </c>
      <c r="U310" s="9">
        <f t="shared" si="112"/>
        <v>1769871.4200000011</v>
      </c>
      <c r="V310" s="10">
        <f t="shared" si="113"/>
        <v>1.0000000000000007</v>
      </c>
    </row>
    <row r="311" spans="1:22" x14ac:dyDescent="0.25">
      <c r="A311" s="1" t="s">
        <v>24</v>
      </c>
      <c r="B311" s="4">
        <v>43378</v>
      </c>
      <c r="C311" s="2">
        <v>2245.5</v>
      </c>
      <c r="D311" s="2">
        <f t="shared" si="114"/>
        <v>125038.8300000001</v>
      </c>
      <c r="E311" s="2">
        <f t="shared" si="115"/>
        <v>1647078.09</v>
      </c>
      <c r="F311" s="2">
        <f t="shared" si="101"/>
        <v>1772116.9200000002</v>
      </c>
      <c r="G311" s="2">
        <f t="shared" si="102"/>
        <v>734839.36515868409</v>
      </c>
      <c r="H311" s="3">
        <f t="shared" si="103"/>
        <v>0.41466754076174839</v>
      </c>
      <c r="M311" s="2">
        <f t="shared" si="104"/>
        <v>112729.60317469799</v>
      </c>
      <c r="N311" s="3">
        <f t="shared" si="105"/>
        <v>6.3612960241188815E-2</v>
      </c>
      <c r="O311" s="2">
        <f t="shared" si="106"/>
        <v>55688.522324663718</v>
      </c>
      <c r="P311" s="3">
        <f t="shared" si="107"/>
        <v>3.1424857861333276E-2</v>
      </c>
      <c r="Q311" s="2">
        <f t="shared" si="108"/>
        <v>406641.39403092163</v>
      </c>
      <c r="R311" s="3">
        <f t="shared" si="109"/>
        <v>0.22946645869783897</v>
      </c>
      <c r="S311" s="2">
        <f t="shared" si="110"/>
        <v>462218.03531103389</v>
      </c>
      <c r="T311" s="3">
        <f t="shared" si="111"/>
        <v>0.26082818243789119</v>
      </c>
      <c r="U311" s="9">
        <f t="shared" si="112"/>
        <v>1772116.9200000013</v>
      </c>
      <c r="V311" s="10">
        <f t="shared" si="113"/>
        <v>1.0000000000000007</v>
      </c>
    </row>
    <row r="312" spans="1:22" x14ac:dyDescent="0.25">
      <c r="A312" s="1" t="s">
        <v>28</v>
      </c>
      <c r="B312" s="4">
        <v>43385</v>
      </c>
      <c r="C312" s="2">
        <v>-2245.5</v>
      </c>
      <c r="D312" s="2">
        <f t="shared" si="114"/>
        <v>122793.3300000001</v>
      </c>
      <c r="E312" s="2">
        <f>E311-C312</f>
        <v>1649323.59</v>
      </c>
      <c r="F312" s="2">
        <f t="shared" si="101"/>
        <v>1772116.9200000002</v>
      </c>
      <c r="G312" s="2">
        <f t="shared" si="102"/>
        <v>734839.36515868409</v>
      </c>
      <c r="H312" s="3">
        <f t="shared" si="103"/>
        <v>0.41466754076174839</v>
      </c>
      <c r="M312" s="2">
        <f t="shared" si="104"/>
        <v>112729.60317469799</v>
      </c>
      <c r="N312" s="3">
        <f t="shared" si="105"/>
        <v>6.3612960241188815E-2</v>
      </c>
      <c r="O312" s="2">
        <f t="shared" si="106"/>
        <v>55688.522324663718</v>
      </c>
      <c r="P312" s="3">
        <f t="shared" si="107"/>
        <v>3.1424857861333276E-2</v>
      </c>
      <c r="Q312" s="2">
        <f t="shared" si="108"/>
        <v>406641.39403092163</v>
      </c>
      <c r="R312" s="3">
        <f t="shared" si="109"/>
        <v>0.22946645869783897</v>
      </c>
      <c r="S312" s="2">
        <f t="shared" si="110"/>
        <v>462218.03531103389</v>
      </c>
      <c r="T312" s="3">
        <f t="shared" si="111"/>
        <v>0.26082818243789119</v>
      </c>
      <c r="U312" s="9">
        <f t="shared" si="112"/>
        <v>1772116.9200000013</v>
      </c>
      <c r="V312" s="10">
        <f t="shared" si="113"/>
        <v>1.0000000000000007</v>
      </c>
    </row>
    <row r="313" spans="1:22" x14ac:dyDescent="0.25">
      <c r="A313" s="1" t="s">
        <v>24</v>
      </c>
      <c r="B313" s="4">
        <v>43411</v>
      </c>
      <c r="C313" s="2">
        <v>2245.5</v>
      </c>
      <c r="D313" s="2">
        <f t="shared" si="114"/>
        <v>125038.8300000001</v>
      </c>
      <c r="E313" s="2">
        <f t="shared" si="115"/>
        <v>1649323.59</v>
      </c>
      <c r="F313" s="2">
        <f t="shared" si="101"/>
        <v>1774362.4200000002</v>
      </c>
      <c r="G313" s="2">
        <f t="shared" si="102"/>
        <v>735770.50112146453</v>
      </c>
      <c r="H313" s="3">
        <f t="shared" si="103"/>
        <v>0.41466754076174839</v>
      </c>
      <c r="M313" s="2">
        <f t="shared" si="104"/>
        <v>112872.44607691959</v>
      </c>
      <c r="N313" s="3">
        <f t="shared" si="105"/>
        <v>6.3612960241188815E-2</v>
      </c>
      <c r="O313" s="2">
        <f t="shared" si="106"/>
        <v>55759.086842991339</v>
      </c>
      <c r="P313" s="3">
        <f t="shared" si="107"/>
        <v>3.1424857861333276E-2</v>
      </c>
      <c r="Q313" s="2">
        <f t="shared" si="108"/>
        <v>407156.66096392763</v>
      </c>
      <c r="R313" s="3">
        <f t="shared" si="109"/>
        <v>0.22946645869783897</v>
      </c>
      <c r="S313" s="2">
        <f t="shared" si="110"/>
        <v>462803.72499469813</v>
      </c>
      <c r="T313" s="3">
        <f t="shared" si="111"/>
        <v>0.26082818243789119</v>
      </c>
      <c r="U313" s="9">
        <f t="shared" si="112"/>
        <v>1774362.4200000011</v>
      </c>
      <c r="V313" s="10">
        <f t="shared" si="113"/>
        <v>1.0000000000000007</v>
      </c>
    </row>
    <row r="314" spans="1:22" x14ac:dyDescent="0.25">
      <c r="A314" s="1" t="s">
        <v>28</v>
      </c>
      <c r="B314" s="4">
        <v>43417</v>
      </c>
      <c r="C314" s="2">
        <v>-2245.5</v>
      </c>
      <c r="D314" s="2">
        <f t="shared" si="114"/>
        <v>122793.3300000001</v>
      </c>
      <c r="E314" s="2">
        <f>E313-C314</f>
        <v>1651569.09</v>
      </c>
      <c r="F314" s="2">
        <f t="shared" si="101"/>
        <v>1774362.4200000002</v>
      </c>
      <c r="G314" s="2">
        <f t="shared" si="102"/>
        <v>735770.50112146453</v>
      </c>
      <c r="H314" s="3">
        <f t="shared" si="103"/>
        <v>0.41466754076174839</v>
      </c>
      <c r="M314" s="2">
        <f t="shared" si="104"/>
        <v>112872.44607691959</v>
      </c>
      <c r="N314" s="3">
        <f t="shared" si="105"/>
        <v>6.3612960241188815E-2</v>
      </c>
      <c r="O314" s="2">
        <f t="shared" si="106"/>
        <v>55759.086842991339</v>
      </c>
      <c r="P314" s="3">
        <f t="shared" si="107"/>
        <v>3.1424857861333276E-2</v>
      </c>
      <c r="Q314" s="2">
        <f t="shared" si="108"/>
        <v>407156.66096392763</v>
      </c>
      <c r="R314" s="3">
        <f t="shared" si="109"/>
        <v>0.22946645869783897</v>
      </c>
      <c r="S314" s="2">
        <f t="shared" si="110"/>
        <v>462803.72499469813</v>
      </c>
      <c r="T314" s="3">
        <f t="shared" si="111"/>
        <v>0.26082818243789119</v>
      </c>
      <c r="U314" s="9">
        <f t="shared" si="112"/>
        <v>1774362.4200000011</v>
      </c>
      <c r="V314" s="10">
        <f t="shared" si="113"/>
        <v>1.0000000000000007</v>
      </c>
    </row>
    <row r="315" spans="1:22" x14ac:dyDescent="0.25">
      <c r="A315" s="1" t="s">
        <v>41</v>
      </c>
      <c r="B315" s="4">
        <v>43439</v>
      </c>
      <c r="C315" s="2">
        <v>-40</v>
      </c>
      <c r="D315" s="2">
        <f t="shared" si="114"/>
        <v>122753.3300000001</v>
      </c>
      <c r="E315" s="2">
        <f t="shared" si="115"/>
        <v>1651569.09</v>
      </c>
      <c r="F315" s="2">
        <f t="shared" si="101"/>
        <v>1774322.4200000002</v>
      </c>
      <c r="G315" s="2">
        <f t="shared" si="102"/>
        <v>735753.91441983415</v>
      </c>
      <c r="H315" s="3">
        <f t="shared" si="103"/>
        <v>0.41466754076174839</v>
      </c>
      <c r="M315" s="2">
        <f t="shared" si="104"/>
        <v>112869.90155850993</v>
      </c>
      <c r="N315" s="3">
        <f t="shared" si="105"/>
        <v>6.3612960241188815E-2</v>
      </c>
      <c r="O315" s="2">
        <f t="shared" si="106"/>
        <v>55757.829848676891</v>
      </c>
      <c r="P315" s="3">
        <f t="shared" si="107"/>
        <v>3.1424857861333276E-2</v>
      </c>
      <c r="Q315" s="2">
        <f t="shared" si="108"/>
        <v>407147.4823055797</v>
      </c>
      <c r="R315" s="3">
        <f t="shared" si="109"/>
        <v>0.22946645869783897</v>
      </c>
      <c r="S315" s="2">
        <f t="shared" si="110"/>
        <v>462793.29186740064</v>
      </c>
      <c r="T315" s="3">
        <f t="shared" si="111"/>
        <v>0.26082818243789119</v>
      </c>
      <c r="U315" s="9">
        <f t="shared" si="112"/>
        <v>1774322.4200000013</v>
      </c>
      <c r="V315" s="10">
        <f t="shared" si="113"/>
        <v>1.0000000000000007</v>
      </c>
    </row>
    <row r="316" spans="1:22" x14ac:dyDescent="0.25">
      <c r="A316" s="1" t="s">
        <v>24</v>
      </c>
      <c r="B316" s="4">
        <v>43439</v>
      </c>
      <c r="C316" s="2">
        <v>2245.5</v>
      </c>
      <c r="D316" s="2">
        <f t="shared" si="114"/>
        <v>124998.8300000001</v>
      </c>
      <c r="E316" s="2">
        <f t="shared" si="115"/>
        <v>1651569.09</v>
      </c>
      <c r="F316" s="2">
        <f t="shared" si="101"/>
        <v>1776567.9200000002</v>
      </c>
      <c r="G316" s="2">
        <f t="shared" si="102"/>
        <v>736685.0503826146</v>
      </c>
      <c r="H316" s="3">
        <f t="shared" si="103"/>
        <v>0.41466754076174839</v>
      </c>
      <c r="M316" s="2">
        <f t="shared" si="104"/>
        <v>113012.74446073153</v>
      </c>
      <c r="N316" s="3">
        <f t="shared" si="105"/>
        <v>6.3612960241188815E-2</v>
      </c>
      <c r="O316" s="2">
        <f t="shared" si="106"/>
        <v>55828.394367004512</v>
      </c>
      <c r="P316" s="3">
        <f t="shared" si="107"/>
        <v>3.1424857861333276E-2</v>
      </c>
      <c r="Q316" s="2">
        <f t="shared" si="108"/>
        <v>407662.7492385857</v>
      </c>
      <c r="R316" s="3">
        <f t="shared" si="109"/>
        <v>0.22946645869783897</v>
      </c>
      <c r="S316" s="2">
        <f t="shared" si="110"/>
        <v>463378.98155106494</v>
      </c>
      <c r="T316" s="3">
        <f t="shared" si="111"/>
        <v>0.26082818243789119</v>
      </c>
      <c r="U316" s="9">
        <f t="shared" si="112"/>
        <v>1776567.9200000011</v>
      </c>
      <c r="V316" s="10">
        <f t="shared" si="113"/>
        <v>1.0000000000000007</v>
      </c>
    </row>
    <row r="317" spans="1:22" x14ac:dyDescent="0.25">
      <c r="A317" s="1" t="s">
        <v>28</v>
      </c>
      <c r="B317" s="4">
        <v>43445</v>
      </c>
      <c r="C317" s="2">
        <v>-2245.5</v>
      </c>
      <c r="D317" s="2">
        <f t="shared" si="114"/>
        <v>122753.3300000001</v>
      </c>
      <c r="E317" s="2">
        <f>E316-C317</f>
        <v>1653814.59</v>
      </c>
      <c r="F317" s="2">
        <f t="shared" si="101"/>
        <v>1776567.9200000002</v>
      </c>
      <c r="G317" s="2">
        <f t="shared" si="102"/>
        <v>736685.0503826146</v>
      </c>
      <c r="H317" s="3">
        <f t="shared" si="103"/>
        <v>0.41466754076174839</v>
      </c>
      <c r="M317" s="2">
        <f t="shared" si="104"/>
        <v>113012.74446073153</v>
      </c>
      <c r="N317" s="3">
        <f t="shared" si="105"/>
        <v>6.3612960241188815E-2</v>
      </c>
      <c r="O317" s="2">
        <f t="shared" si="106"/>
        <v>55828.394367004512</v>
      </c>
      <c r="P317" s="3">
        <f t="shared" si="107"/>
        <v>3.1424857861333276E-2</v>
      </c>
      <c r="Q317" s="2">
        <f t="shared" si="108"/>
        <v>407662.7492385857</v>
      </c>
      <c r="R317" s="3">
        <f t="shared" si="109"/>
        <v>0.22946645869783897</v>
      </c>
      <c r="S317" s="2">
        <f t="shared" si="110"/>
        <v>463378.98155106494</v>
      </c>
      <c r="T317" s="3">
        <f t="shared" si="111"/>
        <v>0.26082818243789119</v>
      </c>
      <c r="U317" s="9">
        <f t="shared" si="112"/>
        <v>1776567.9200000011</v>
      </c>
      <c r="V317" s="10">
        <f t="shared" si="113"/>
        <v>1.0000000000000007</v>
      </c>
    </row>
    <row r="318" spans="1:22" x14ac:dyDescent="0.25">
      <c r="A318" s="1" t="s">
        <v>24</v>
      </c>
      <c r="B318" s="4">
        <v>43473</v>
      </c>
      <c r="C318" s="2">
        <v>2245.5</v>
      </c>
      <c r="D318" s="2">
        <f t="shared" si="114"/>
        <v>124998.8300000001</v>
      </c>
      <c r="E318" s="2">
        <f t="shared" si="115"/>
        <v>1653814.59</v>
      </c>
      <c r="F318" s="2">
        <f t="shared" si="101"/>
        <v>1778813.4200000002</v>
      </c>
      <c r="G318" s="2">
        <f t="shared" si="102"/>
        <v>737616.18634539517</v>
      </c>
      <c r="H318" s="3">
        <f t="shared" si="103"/>
        <v>0.41466754076174839</v>
      </c>
      <c r="M318" s="2">
        <f t="shared" si="104"/>
        <v>113155.58736295311</v>
      </c>
      <c r="N318" s="3">
        <f t="shared" si="105"/>
        <v>6.3612960241188815E-2</v>
      </c>
      <c r="O318" s="2">
        <f t="shared" si="106"/>
        <v>55898.958885332133</v>
      </c>
      <c r="P318" s="3">
        <f t="shared" si="107"/>
        <v>3.1424857861333276E-2</v>
      </c>
      <c r="Q318" s="2">
        <f t="shared" si="108"/>
        <v>408178.01617159171</v>
      </c>
      <c r="R318" s="3">
        <f t="shared" si="109"/>
        <v>0.22946645869783897</v>
      </c>
      <c r="S318" s="2">
        <f t="shared" si="110"/>
        <v>463964.67123472918</v>
      </c>
      <c r="T318" s="3">
        <f t="shared" si="111"/>
        <v>0.26082818243789119</v>
      </c>
      <c r="U318" s="9">
        <f t="shared" si="112"/>
        <v>1778813.4200000013</v>
      </c>
      <c r="V318" s="10">
        <f t="shared" si="113"/>
        <v>1.0000000000000007</v>
      </c>
    </row>
    <row r="319" spans="1:22" x14ac:dyDescent="0.25">
      <c r="A319" s="1" t="s">
        <v>28</v>
      </c>
      <c r="B319" s="4">
        <v>43475</v>
      </c>
      <c r="C319" s="2">
        <v>-2245.5</v>
      </c>
      <c r="D319" s="2">
        <f t="shared" si="114"/>
        <v>122753.3300000001</v>
      </c>
      <c r="E319" s="2">
        <f>E318-C319</f>
        <v>1656060.09</v>
      </c>
      <c r="F319" s="2">
        <f t="shared" si="101"/>
        <v>1778813.4200000002</v>
      </c>
      <c r="G319" s="2">
        <f t="shared" si="102"/>
        <v>737616.18634539517</v>
      </c>
      <c r="H319" s="3">
        <f t="shared" si="103"/>
        <v>0.41466754076174839</v>
      </c>
      <c r="M319" s="2">
        <f t="shared" si="104"/>
        <v>113155.58736295311</v>
      </c>
      <c r="N319" s="3">
        <f t="shared" si="105"/>
        <v>6.3612960241188815E-2</v>
      </c>
      <c r="O319" s="2">
        <f t="shared" si="106"/>
        <v>55898.958885332133</v>
      </c>
      <c r="P319" s="3">
        <f t="shared" si="107"/>
        <v>3.1424857861333276E-2</v>
      </c>
      <c r="Q319" s="2">
        <f t="shared" si="108"/>
        <v>408178.01617159171</v>
      </c>
      <c r="R319" s="3">
        <f t="shared" si="109"/>
        <v>0.22946645869783897</v>
      </c>
      <c r="S319" s="2">
        <f t="shared" si="110"/>
        <v>463964.67123472918</v>
      </c>
      <c r="T319" s="3">
        <f t="shared" si="111"/>
        <v>0.26082818243789119</v>
      </c>
      <c r="U319" s="9">
        <f t="shared" si="112"/>
        <v>1778813.4200000013</v>
      </c>
      <c r="V319" s="10">
        <f t="shared" si="113"/>
        <v>1.0000000000000007</v>
      </c>
    </row>
    <row r="320" spans="1:22" x14ac:dyDescent="0.25">
      <c r="A320" s="1" t="s">
        <v>24</v>
      </c>
      <c r="B320" s="4">
        <v>43502</v>
      </c>
      <c r="C320" s="2">
        <v>2245.5</v>
      </c>
      <c r="D320" s="2">
        <f t="shared" si="114"/>
        <v>124998.8300000001</v>
      </c>
      <c r="E320" s="2">
        <f t="shared" si="115"/>
        <v>1656060.09</v>
      </c>
      <c r="F320" s="2">
        <f t="shared" si="101"/>
        <v>1781058.9200000002</v>
      </c>
      <c r="G320" s="2">
        <f t="shared" si="102"/>
        <v>738547.32230817562</v>
      </c>
      <c r="H320" s="3">
        <f t="shared" si="103"/>
        <v>0.41466754076174839</v>
      </c>
      <c r="M320" s="2">
        <f t="shared" si="104"/>
        <v>113298.4302651747</v>
      </c>
      <c r="N320" s="3">
        <f t="shared" si="105"/>
        <v>6.3612960241188815E-2</v>
      </c>
      <c r="O320" s="2">
        <f t="shared" si="106"/>
        <v>55969.523403659761</v>
      </c>
      <c r="P320" s="3">
        <f t="shared" si="107"/>
        <v>3.1424857861333276E-2</v>
      </c>
      <c r="Q320" s="2">
        <f t="shared" si="108"/>
        <v>408693.28310459771</v>
      </c>
      <c r="R320" s="3">
        <f t="shared" si="109"/>
        <v>0.22946645869783897</v>
      </c>
      <c r="S320" s="2">
        <f t="shared" si="110"/>
        <v>464550.36091839348</v>
      </c>
      <c r="T320" s="3">
        <f t="shared" si="111"/>
        <v>0.26082818243789119</v>
      </c>
      <c r="U320" s="9">
        <f t="shared" si="112"/>
        <v>1781058.9200000013</v>
      </c>
      <c r="V320" s="10">
        <f t="shared" si="113"/>
        <v>1.0000000000000007</v>
      </c>
    </row>
    <row r="321" spans="1:22" x14ac:dyDescent="0.25">
      <c r="A321" s="1" t="s">
        <v>42</v>
      </c>
      <c r="B321" s="4">
        <v>43503</v>
      </c>
      <c r="C321" s="2">
        <v>-29</v>
      </c>
      <c r="D321" s="2">
        <f t="shared" si="114"/>
        <v>124969.8300000001</v>
      </c>
      <c r="E321" s="2">
        <f t="shared" si="115"/>
        <v>1656060.09</v>
      </c>
      <c r="F321" s="2">
        <f t="shared" si="101"/>
        <v>1781029.9200000002</v>
      </c>
      <c r="G321" s="2">
        <f t="shared" si="102"/>
        <v>738535.29694949358</v>
      </c>
      <c r="H321" s="3">
        <f t="shared" si="103"/>
        <v>0.41466754076174839</v>
      </c>
      <c r="M321" s="2">
        <f t="shared" si="104"/>
        <v>113296.5854893277</v>
      </c>
      <c r="N321" s="3">
        <f t="shared" si="105"/>
        <v>6.3612960241188815E-2</v>
      </c>
      <c r="O321" s="2">
        <f t="shared" si="106"/>
        <v>55968.612082781779</v>
      </c>
      <c r="P321" s="3">
        <f t="shared" si="107"/>
        <v>3.1424857861333276E-2</v>
      </c>
      <c r="Q321" s="2">
        <f t="shared" si="108"/>
        <v>408686.62857729546</v>
      </c>
      <c r="R321" s="3">
        <f t="shared" si="109"/>
        <v>0.22946645869783897</v>
      </c>
      <c r="S321" s="2">
        <f t="shared" si="110"/>
        <v>464542.79690110276</v>
      </c>
      <c r="T321" s="3">
        <f t="shared" si="111"/>
        <v>0.26082818243789119</v>
      </c>
      <c r="U321" s="9">
        <f t="shared" si="112"/>
        <v>1781029.9200000013</v>
      </c>
      <c r="V321" s="10">
        <f t="shared" si="113"/>
        <v>1.0000000000000007</v>
      </c>
    </row>
    <row r="322" spans="1:22" x14ac:dyDescent="0.25">
      <c r="A322" s="1" t="s">
        <v>28</v>
      </c>
      <c r="B322" s="4">
        <v>43507</v>
      </c>
      <c r="C322" s="2">
        <v>-2245.5</v>
      </c>
      <c r="D322" s="2">
        <f t="shared" si="114"/>
        <v>122724.3300000001</v>
      </c>
      <c r="E322" s="2">
        <f>E321-C322</f>
        <v>1658305.59</v>
      </c>
      <c r="F322" s="2">
        <f t="shared" si="101"/>
        <v>1781029.9200000002</v>
      </c>
      <c r="G322" s="2">
        <f t="shared" si="102"/>
        <v>738535.29694949358</v>
      </c>
      <c r="H322" s="3">
        <f t="shared" si="103"/>
        <v>0.41466754076174839</v>
      </c>
      <c r="M322" s="2">
        <f t="shared" si="104"/>
        <v>113296.5854893277</v>
      </c>
      <c r="N322" s="3">
        <f t="shared" si="105"/>
        <v>6.3612960241188815E-2</v>
      </c>
      <c r="O322" s="2">
        <f t="shared" si="106"/>
        <v>55968.612082781779</v>
      </c>
      <c r="P322" s="3">
        <f t="shared" si="107"/>
        <v>3.1424857861333276E-2</v>
      </c>
      <c r="Q322" s="2">
        <f t="shared" si="108"/>
        <v>408686.62857729546</v>
      </c>
      <c r="R322" s="3">
        <f t="shared" si="109"/>
        <v>0.22946645869783897</v>
      </c>
      <c r="S322" s="2">
        <f t="shared" si="110"/>
        <v>464542.79690110276</v>
      </c>
      <c r="T322" s="3">
        <f t="shared" si="111"/>
        <v>0.26082818243789119</v>
      </c>
      <c r="U322" s="9">
        <f t="shared" si="112"/>
        <v>1781029.9200000013</v>
      </c>
      <c r="V322" s="10">
        <f t="shared" si="113"/>
        <v>1.0000000000000007</v>
      </c>
    </row>
    <row r="323" spans="1:22" x14ac:dyDescent="0.25">
      <c r="A323" s="1" t="s">
        <v>24</v>
      </c>
      <c r="B323" s="4">
        <v>43529</v>
      </c>
      <c r="C323" s="2">
        <v>2245.5</v>
      </c>
      <c r="D323" s="2">
        <f t="shared" si="114"/>
        <v>124969.8300000001</v>
      </c>
      <c r="E323" s="2">
        <f t="shared" si="115"/>
        <v>1658305.59</v>
      </c>
      <c r="F323" s="2">
        <f t="shared" si="101"/>
        <v>1783275.4200000002</v>
      </c>
      <c r="G323" s="2">
        <f t="shared" si="102"/>
        <v>739466.43291227403</v>
      </c>
      <c r="H323" s="3">
        <f t="shared" si="103"/>
        <v>0.41466754076174839</v>
      </c>
      <c r="M323" s="2">
        <f t="shared" si="104"/>
        <v>113439.4283915493</v>
      </c>
      <c r="N323" s="3">
        <f t="shared" si="105"/>
        <v>6.3612960241188815E-2</v>
      </c>
      <c r="O323" s="2">
        <f t="shared" si="106"/>
        <v>56039.176601109408</v>
      </c>
      <c r="P323" s="3">
        <f t="shared" si="107"/>
        <v>3.1424857861333276E-2</v>
      </c>
      <c r="Q323" s="2">
        <f t="shared" si="108"/>
        <v>409201.89551030146</v>
      </c>
      <c r="R323" s="3">
        <f t="shared" si="109"/>
        <v>0.22946645869783897</v>
      </c>
      <c r="S323" s="2">
        <f t="shared" si="110"/>
        <v>465128.48658476706</v>
      </c>
      <c r="T323" s="3">
        <f t="shared" si="111"/>
        <v>0.26082818243789119</v>
      </c>
      <c r="U323" s="9">
        <f t="shared" si="112"/>
        <v>1783275.4200000011</v>
      </c>
      <c r="V323" s="10">
        <f t="shared" si="113"/>
        <v>1.0000000000000007</v>
      </c>
    </row>
    <row r="324" spans="1:22" x14ac:dyDescent="0.25">
      <c r="A324" s="1" t="s">
        <v>28</v>
      </c>
      <c r="B324" s="4">
        <v>43535</v>
      </c>
      <c r="C324" s="2">
        <v>-2245.5</v>
      </c>
      <c r="D324" s="2">
        <f t="shared" si="114"/>
        <v>122724.3300000001</v>
      </c>
      <c r="E324" s="2">
        <f>E323-C324</f>
        <v>1660551.09</v>
      </c>
      <c r="F324" s="2">
        <f t="shared" si="101"/>
        <v>1783275.4200000002</v>
      </c>
      <c r="G324" s="2">
        <f t="shared" si="102"/>
        <v>739466.43291227403</v>
      </c>
      <c r="H324" s="3">
        <f t="shared" si="103"/>
        <v>0.41466754076174839</v>
      </c>
      <c r="M324" s="2">
        <f t="shared" si="104"/>
        <v>113439.4283915493</v>
      </c>
      <c r="N324" s="3">
        <f t="shared" si="105"/>
        <v>6.3612960241188815E-2</v>
      </c>
      <c r="O324" s="2">
        <f t="shared" si="106"/>
        <v>56039.176601109408</v>
      </c>
      <c r="P324" s="3">
        <f t="shared" si="107"/>
        <v>3.1424857861333276E-2</v>
      </c>
      <c r="Q324" s="2">
        <f t="shared" si="108"/>
        <v>409201.89551030146</v>
      </c>
      <c r="R324" s="3">
        <f t="shared" si="109"/>
        <v>0.22946645869783897</v>
      </c>
      <c r="S324" s="2">
        <f t="shared" si="110"/>
        <v>465128.48658476706</v>
      </c>
      <c r="T324" s="3">
        <f t="shared" si="111"/>
        <v>0.26082818243789119</v>
      </c>
      <c r="U324" s="9">
        <f t="shared" si="112"/>
        <v>1783275.4200000011</v>
      </c>
      <c r="V324" s="10">
        <f t="shared" si="113"/>
        <v>1.0000000000000007</v>
      </c>
    </row>
    <row r="325" spans="1:22" x14ac:dyDescent="0.25">
      <c r="A325" s="1" t="s">
        <v>28</v>
      </c>
      <c r="B325" s="4">
        <v>43557</v>
      </c>
      <c r="C325" s="2">
        <v>-120000</v>
      </c>
      <c r="D325" s="2">
        <f t="shared" si="114"/>
        <v>2724.3300000001036</v>
      </c>
      <c r="E325" s="2">
        <f t="shared" si="115"/>
        <v>1660551.09</v>
      </c>
      <c r="F325" s="2">
        <f t="shared" si="101"/>
        <v>1663275.4200000002</v>
      </c>
      <c r="G325" s="2">
        <f t="shared" si="102"/>
        <v>689706.32802086428</v>
      </c>
      <c r="H325" s="3">
        <f t="shared" si="103"/>
        <v>0.41466754076174844</v>
      </c>
      <c r="M325" s="2">
        <f t="shared" si="104"/>
        <v>105805.87316260664</v>
      </c>
      <c r="N325" s="3">
        <f t="shared" si="105"/>
        <v>6.3612960241188815E-2</v>
      </c>
      <c r="O325" s="2">
        <f t="shared" si="106"/>
        <v>52268.193657749413</v>
      </c>
      <c r="P325" s="3">
        <f t="shared" si="107"/>
        <v>3.1424857861333276E-2</v>
      </c>
      <c r="Q325" s="2">
        <f t="shared" si="108"/>
        <v>381665.92046656081</v>
      </c>
      <c r="R325" s="3">
        <f t="shared" si="109"/>
        <v>0.22946645869783897</v>
      </c>
      <c r="S325" s="2">
        <f t="shared" si="110"/>
        <v>433829.10469222011</v>
      </c>
      <c r="T325" s="3">
        <f t="shared" si="111"/>
        <v>0.26082818243789119</v>
      </c>
      <c r="U325" s="9">
        <f t="shared" si="112"/>
        <v>1663275.4200000013</v>
      </c>
      <c r="V325" s="10">
        <f t="shared" si="113"/>
        <v>1.0000000000000009</v>
      </c>
    </row>
    <row r="326" spans="1:22" x14ac:dyDescent="0.25">
      <c r="A326" s="1" t="s">
        <v>43</v>
      </c>
      <c r="B326" s="4">
        <v>43560</v>
      </c>
      <c r="C326" s="2">
        <v>0</v>
      </c>
      <c r="D326" s="2">
        <f t="shared" ref="D326" si="116">D325+C326</f>
        <v>2724.3300000001036</v>
      </c>
      <c r="E326" s="2">
        <f>1330978+320000+61619</f>
        <v>1712597</v>
      </c>
      <c r="F326" s="2">
        <f t="shared" ref="F326" si="117">D326+E326</f>
        <v>1715321.33</v>
      </c>
      <c r="G326" s="2">
        <f t="shared" si="102"/>
        <v>711288.07752727158</v>
      </c>
      <c r="H326" s="3">
        <f t="shared" ref="H326" si="118">G326/F326</f>
        <v>0.41466754076174844</v>
      </c>
      <c r="M326" s="2">
        <f t="shared" ref="M326" si="119">F326*N325</f>
        <v>109116.66756615312</v>
      </c>
      <c r="N326" s="3">
        <f t="shared" ref="N326" si="120">M326/F326</f>
        <v>6.3612960241188815E-2</v>
      </c>
      <c r="O326" s="2">
        <f t="shared" ref="O326" si="121">F326*P325</f>
        <v>53903.728981763154</v>
      </c>
      <c r="P326" s="3">
        <f t="shared" ref="P326" si="122">O326/F326</f>
        <v>3.1424857861333276E-2</v>
      </c>
      <c r="Q326" s="2">
        <f t="shared" ref="Q326" si="123">F326*R325</f>
        <v>393608.71112396719</v>
      </c>
      <c r="R326" s="3">
        <f t="shared" ref="R326" si="124">Q326/F326</f>
        <v>0.22946645869783894</v>
      </c>
      <c r="S326" s="2">
        <f t="shared" ref="S326" si="125">F326*T325</f>
        <v>447404.14480084617</v>
      </c>
      <c r="T326" s="3">
        <f t="shared" ref="T326" si="126">S326/F326</f>
        <v>0.26082818243789119</v>
      </c>
      <c r="U326" s="9">
        <f t="shared" ref="U326" si="127">G326+M326+O326+Q326+S326</f>
        <v>1715321.3300000012</v>
      </c>
      <c r="V326" s="10">
        <f t="shared" ref="V326" si="128">H326+N326+P326+R326+T326</f>
        <v>1.0000000000000009</v>
      </c>
    </row>
    <row r="327" spans="1:22" x14ac:dyDescent="0.25">
      <c r="A327" s="1" t="s">
        <v>24</v>
      </c>
      <c r="B327" s="4">
        <v>43560</v>
      </c>
      <c r="C327" s="2">
        <v>2245.5</v>
      </c>
      <c r="D327" s="2">
        <f>D325+C327</f>
        <v>4969.8300000001036</v>
      </c>
      <c r="E327" s="2">
        <f>E326</f>
        <v>1712597</v>
      </c>
      <c r="F327" s="2">
        <f t="shared" si="101"/>
        <v>1717566.83</v>
      </c>
      <c r="G327" s="2">
        <f>F327*H326</f>
        <v>712219.21349005203</v>
      </c>
      <c r="H327" s="3">
        <f t="shared" si="103"/>
        <v>0.41466754076174839</v>
      </c>
      <c r="M327" s="2">
        <f>F327*N326</f>
        <v>109259.51046837472</v>
      </c>
      <c r="N327" s="3">
        <f t="shared" si="105"/>
        <v>6.3612960241188815E-2</v>
      </c>
      <c r="O327" s="2">
        <f>F327*P326</f>
        <v>53974.293500090775</v>
      </c>
      <c r="P327" s="3">
        <f t="shared" si="107"/>
        <v>3.1424857861333276E-2</v>
      </c>
      <c r="Q327" s="2">
        <f>F327*R326</f>
        <v>394123.9780569732</v>
      </c>
      <c r="R327" s="3">
        <f t="shared" si="109"/>
        <v>0.22946645869783897</v>
      </c>
      <c r="S327" s="2">
        <f>F327*T326</f>
        <v>447989.83448451047</v>
      </c>
      <c r="T327" s="3">
        <f t="shared" si="111"/>
        <v>0.26082818243789119</v>
      </c>
      <c r="U327" s="9">
        <f t="shared" si="112"/>
        <v>1717566.8300000015</v>
      </c>
      <c r="V327" s="10">
        <f t="shared" si="113"/>
        <v>1.0000000000000007</v>
      </c>
    </row>
    <row r="328" spans="1:22" x14ac:dyDescent="0.25">
      <c r="A328" s="1" t="s">
        <v>28</v>
      </c>
      <c r="B328" s="4">
        <v>43565</v>
      </c>
      <c r="C328" s="2">
        <v>-2245.5</v>
      </c>
      <c r="D328" s="2">
        <f t="shared" si="114"/>
        <v>2724.3300000001036</v>
      </c>
      <c r="E328" s="2">
        <f>E327-C328</f>
        <v>1714842.5</v>
      </c>
      <c r="F328" s="2">
        <f t="shared" si="101"/>
        <v>1717566.83</v>
      </c>
      <c r="G328" s="2">
        <f t="shared" si="102"/>
        <v>712219.21349005203</v>
      </c>
      <c r="H328" s="3">
        <f t="shared" si="103"/>
        <v>0.41466754076174839</v>
      </c>
      <c r="M328" s="2">
        <f t="shared" si="104"/>
        <v>109259.51046837472</v>
      </c>
      <c r="N328" s="3">
        <f t="shared" si="105"/>
        <v>6.3612960241188815E-2</v>
      </c>
      <c r="O328" s="2">
        <f t="shared" si="106"/>
        <v>53974.293500090775</v>
      </c>
      <c r="P328" s="3">
        <f t="shared" si="107"/>
        <v>3.1424857861333276E-2</v>
      </c>
      <c r="Q328" s="2">
        <f t="shared" si="108"/>
        <v>394123.9780569732</v>
      </c>
      <c r="R328" s="3">
        <f t="shared" si="109"/>
        <v>0.22946645869783897</v>
      </c>
      <c r="S328" s="2">
        <f t="shared" si="110"/>
        <v>447989.83448451047</v>
      </c>
      <c r="T328" s="3">
        <f t="shared" si="111"/>
        <v>0.26082818243789119</v>
      </c>
      <c r="U328" s="9">
        <f t="shared" si="112"/>
        <v>1717566.8300000015</v>
      </c>
      <c r="V328" s="10">
        <f t="shared" si="113"/>
        <v>1.0000000000000007</v>
      </c>
    </row>
    <row r="329" spans="1:22" x14ac:dyDescent="0.25">
      <c r="A329" s="1" t="s">
        <v>24</v>
      </c>
      <c r="B329" s="4">
        <v>43592</v>
      </c>
      <c r="C329" s="2">
        <v>2245.5</v>
      </c>
      <c r="D329" s="2">
        <f t="shared" si="114"/>
        <v>4969.8300000001036</v>
      </c>
      <c r="E329" s="2">
        <f t="shared" si="115"/>
        <v>1714842.5</v>
      </c>
      <c r="F329" s="2">
        <f t="shared" si="101"/>
        <v>1719812.33</v>
      </c>
      <c r="G329" s="2">
        <f t="shared" si="102"/>
        <v>713150.34945283248</v>
      </c>
      <c r="H329" s="3">
        <f t="shared" si="103"/>
        <v>0.41466754076174839</v>
      </c>
      <c r="M329" s="2">
        <f t="shared" si="104"/>
        <v>109402.35337059631</v>
      </c>
      <c r="N329" s="3">
        <f t="shared" si="105"/>
        <v>6.3612960241188815E-2</v>
      </c>
      <c r="O329" s="2">
        <f t="shared" si="106"/>
        <v>54044.858018418403</v>
      </c>
      <c r="P329" s="3">
        <f t="shared" si="107"/>
        <v>3.1424857861333276E-2</v>
      </c>
      <c r="Q329" s="2">
        <f t="shared" si="108"/>
        <v>394639.2449899792</v>
      </c>
      <c r="R329" s="3">
        <f t="shared" si="109"/>
        <v>0.22946645869783897</v>
      </c>
      <c r="S329" s="2">
        <f t="shared" si="110"/>
        <v>448575.52416817471</v>
      </c>
      <c r="T329" s="3">
        <f t="shared" si="111"/>
        <v>0.26082818243789119</v>
      </c>
      <c r="U329" s="9">
        <f t="shared" si="112"/>
        <v>1719812.330000001</v>
      </c>
      <c r="V329" s="10">
        <f t="shared" si="113"/>
        <v>1.0000000000000007</v>
      </c>
    </row>
    <row r="330" spans="1:22" x14ac:dyDescent="0.25">
      <c r="A330" s="1" t="s">
        <v>28</v>
      </c>
      <c r="B330" s="4">
        <v>43595</v>
      </c>
      <c r="C330" s="2">
        <v>-2245.5</v>
      </c>
      <c r="D330" s="2">
        <f t="shared" si="114"/>
        <v>2724.3300000001036</v>
      </c>
      <c r="E330" s="2">
        <f>E329-C330</f>
        <v>1717088</v>
      </c>
      <c r="F330" s="2">
        <f t="shared" si="101"/>
        <v>1719812.33</v>
      </c>
      <c r="G330" s="2">
        <f t="shared" si="102"/>
        <v>713150.34945283248</v>
      </c>
      <c r="H330" s="3">
        <f t="shared" si="103"/>
        <v>0.41466754076174839</v>
      </c>
      <c r="M330" s="2">
        <f t="shared" si="104"/>
        <v>109402.35337059631</v>
      </c>
      <c r="N330" s="3">
        <f t="shared" si="105"/>
        <v>6.3612960241188815E-2</v>
      </c>
      <c r="O330" s="2">
        <f t="shared" si="106"/>
        <v>54044.858018418403</v>
      </c>
      <c r="P330" s="3">
        <f t="shared" si="107"/>
        <v>3.1424857861333276E-2</v>
      </c>
      <c r="Q330" s="2">
        <f t="shared" si="108"/>
        <v>394639.2449899792</v>
      </c>
      <c r="R330" s="3">
        <f t="shared" si="109"/>
        <v>0.22946645869783897</v>
      </c>
      <c r="S330" s="2">
        <f t="shared" si="110"/>
        <v>448575.52416817471</v>
      </c>
      <c r="T330" s="3">
        <f t="shared" si="111"/>
        <v>0.26082818243789119</v>
      </c>
      <c r="U330" s="9">
        <f t="shared" si="112"/>
        <v>1719812.330000001</v>
      </c>
      <c r="V330" s="10">
        <f t="shared" si="113"/>
        <v>1.0000000000000007</v>
      </c>
    </row>
    <row r="331" spans="1:22" x14ac:dyDescent="0.25">
      <c r="A331" s="1" t="s">
        <v>24</v>
      </c>
      <c r="B331" s="4">
        <v>43623</v>
      </c>
      <c r="C331" s="2">
        <v>2245.5</v>
      </c>
      <c r="D331" s="2">
        <f t="shared" si="114"/>
        <v>4969.8300000001036</v>
      </c>
      <c r="E331" s="2">
        <f t="shared" si="115"/>
        <v>1717088</v>
      </c>
      <c r="F331" s="2">
        <f t="shared" si="101"/>
        <v>1722057.83</v>
      </c>
      <c r="G331" s="2">
        <f t="shared" si="102"/>
        <v>714081.48541561305</v>
      </c>
      <c r="H331" s="3">
        <f t="shared" si="103"/>
        <v>0.41466754076174839</v>
      </c>
      <c r="M331" s="2">
        <f t="shared" si="104"/>
        <v>109545.19627281789</v>
      </c>
      <c r="N331" s="3">
        <f t="shared" si="105"/>
        <v>6.3612960241188815E-2</v>
      </c>
      <c r="O331" s="2">
        <f t="shared" si="106"/>
        <v>54115.422536746024</v>
      </c>
      <c r="P331" s="3">
        <f t="shared" si="107"/>
        <v>3.1424857861333276E-2</v>
      </c>
      <c r="Q331" s="2">
        <f t="shared" si="108"/>
        <v>395154.5119229852</v>
      </c>
      <c r="R331" s="3">
        <f t="shared" si="109"/>
        <v>0.22946645869783897</v>
      </c>
      <c r="S331" s="2">
        <f t="shared" si="110"/>
        <v>449161.21385183901</v>
      </c>
      <c r="T331" s="3">
        <f t="shared" si="111"/>
        <v>0.26082818243789119</v>
      </c>
      <c r="U331" s="9">
        <f t="shared" si="112"/>
        <v>1722057.8300000012</v>
      </c>
      <c r="V331" s="10">
        <f t="shared" si="113"/>
        <v>1.0000000000000007</v>
      </c>
    </row>
    <row r="332" spans="1:22" x14ac:dyDescent="0.25">
      <c r="A332" s="1" t="s">
        <v>28</v>
      </c>
      <c r="B332" s="4">
        <v>43627</v>
      </c>
      <c r="C332" s="2">
        <v>-2245.5</v>
      </c>
      <c r="D332" s="2">
        <f t="shared" si="114"/>
        <v>2724.3300000001036</v>
      </c>
      <c r="E332" s="2">
        <f>E331-C332</f>
        <v>1719333.5</v>
      </c>
      <c r="F332" s="2">
        <f t="shared" si="101"/>
        <v>1722057.83</v>
      </c>
      <c r="G332" s="2">
        <f t="shared" si="102"/>
        <v>714081.48541561305</v>
      </c>
      <c r="H332" s="3">
        <f t="shared" si="103"/>
        <v>0.41466754076174839</v>
      </c>
      <c r="M332" s="2">
        <f t="shared" si="104"/>
        <v>109545.19627281789</v>
      </c>
      <c r="N332" s="3">
        <f t="shared" si="105"/>
        <v>6.3612960241188815E-2</v>
      </c>
      <c r="O332" s="2">
        <f t="shared" si="106"/>
        <v>54115.422536746024</v>
      </c>
      <c r="P332" s="3">
        <f t="shared" si="107"/>
        <v>3.1424857861333276E-2</v>
      </c>
      <c r="Q332" s="2">
        <f t="shared" si="108"/>
        <v>395154.5119229852</v>
      </c>
      <c r="R332" s="3">
        <f t="shared" si="109"/>
        <v>0.22946645869783897</v>
      </c>
      <c r="S332" s="2">
        <f t="shared" si="110"/>
        <v>449161.21385183901</v>
      </c>
      <c r="T332" s="3">
        <f t="shared" si="111"/>
        <v>0.26082818243789119</v>
      </c>
      <c r="U332" s="9">
        <f t="shared" si="112"/>
        <v>1722057.8300000012</v>
      </c>
      <c r="V332" s="10">
        <f t="shared" si="113"/>
        <v>1.0000000000000007</v>
      </c>
    </row>
    <row r="333" spans="1:22" x14ac:dyDescent="0.25">
      <c r="A333" s="1" t="s">
        <v>24</v>
      </c>
      <c r="B333" s="4">
        <v>43651</v>
      </c>
      <c r="C333" s="2">
        <v>2245.5</v>
      </c>
      <c r="D333" s="2">
        <f t="shared" si="114"/>
        <v>4969.8300000001036</v>
      </c>
      <c r="E333" s="2">
        <f t="shared" si="115"/>
        <v>1719333.5</v>
      </c>
      <c r="F333" s="2">
        <f t="shared" si="101"/>
        <v>1724303.33</v>
      </c>
      <c r="G333" s="2">
        <f t="shared" si="102"/>
        <v>715012.62137839349</v>
      </c>
      <c r="H333" s="3">
        <f t="shared" si="103"/>
        <v>0.41466754076174839</v>
      </c>
      <c r="M333" s="2">
        <f t="shared" si="104"/>
        <v>109688.03917503948</v>
      </c>
      <c r="N333" s="3">
        <f t="shared" si="105"/>
        <v>6.3612960241188815E-2</v>
      </c>
      <c r="O333" s="2">
        <f t="shared" si="106"/>
        <v>54185.987055073645</v>
      </c>
      <c r="P333" s="3">
        <f t="shared" si="107"/>
        <v>3.1424857861333276E-2</v>
      </c>
      <c r="Q333" s="2">
        <f t="shared" si="108"/>
        <v>395669.7788559912</v>
      </c>
      <c r="R333" s="3">
        <f t="shared" si="109"/>
        <v>0.22946645869783897</v>
      </c>
      <c r="S333" s="2">
        <f t="shared" si="110"/>
        <v>449746.90353550331</v>
      </c>
      <c r="T333" s="3">
        <f t="shared" si="111"/>
        <v>0.26082818243789119</v>
      </c>
      <c r="U333" s="9">
        <f t="shared" si="112"/>
        <v>1724303.330000001</v>
      </c>
      <c r="V333" s="10">
        <f t="shared" si="113"/>
        <v>1.0000000000000007</v>
      </c>
    </row>
    <row r="334" spans="1:22" x14ac:dyDescent="0.25">
      <c r="A334" s="1" t="s">
        <v>28</v>
      </c>
      <c r="B334" s="4">
        <v>43656</v>
      </c>
      <c r="C334" s="2">
        <v>-2245.5</v>
      </c>
      <c r="D334" s="2">
        <f t="shared" si="114"/>
        <v>2724.3300000001036</v>
      </c>
      <c r="E334" s="2">
        <f>E333-C334</f>
        <v>1721579</v>
      </c>
      <c r="F334" s="2">
        <f t="shared" si="101"/>
        <v>1724303.33</v>
      </c>
      <c r="G334" s="2">
        <f t="shared" si="102"/>
        <v>715012.62137839349</v>
      </c>
      <c r="H334" s="3">
        <f t="shared" si="103"/>
        <v>0.41466754076174839</v>
      </c>
      <c r="M334" s="2">
        <f t="shared" si="104"/>
        <v>109688.03917503948</v>
      </c>
      <c r="N334" s="3">
        <f t="shared" si="105"/>
        <v>6.3612960241188815E-2</v>
      </c>
      <c r="O334" s="2">
        <f t="shared" si="106"/>
        <v>54185.987055073645</v>
      </c>
      <c r="P334" s="3">
        <f t="shared" si="107"/>
        <v>3.1424857861333276E-2</v>
      </c>
      <c r="Q334" s="2">
        <f t="shared" si="108"/>
        <v>395669.7788559912</v>
      </c>
      <c r="R334" s="3">
        <f t="shared" si="109"/>
        <v>0.22946645869783897</v>
      </c>
      <c r="S334" s="2">
        <f t="shared" si="110"/>
        <v>449746.90353550331</v>
      </c>
      <c r="T334" s="3">
        <f t="shared" si="111"/>
        <v>0.26082818243789119</v>
      </c>
      <c r="U334" s="9">
        <f t="shared" si="112"/>
        <v>1724303.330000001</v>
      </c>
      <c r="V334" s="10">
        <f t="shared" si="113"/>
        <v>1.0000000000000007</v>
      </c>
    </row>
    <row r="335" spans="1:22" x14ac:dyDescent="0.25">
      <c r="A335" s="1" t="s">
        <v>24</v>
      </c>
      <c r="B335" s="4">
        <v>43682</v>
      </c>
      <c r="C335" s="2">
        <v>2245.5</v>
      </c>
      <c r="D335" s="2">
        <f t="shared" si="114"/>
        <v>4969.8300000001036</v>
      </c>
      <c r="E335" s="2">
        <f t="shared" si="115"/>
        <v>1721579</v>
      </c>
      <c r="F335" s="2">
        <f t="shared" si="101"/>
        <v>1726548.83</v>
      </c>
      <c r="G335" s="2">
        <f t="shared" si="102"/>
        <v>715943.75734117406</v>
      </c>
      <c r="H335" s="3">
        <f t="shared" si="103"/>
        <v>0.41466754076174839</v>
      </c>
      <c r="M335" s="2">
        <f t="shared" si="104"/>
        <v>109830.88207726108</v>
      </c>
      <c r="N335" s="3">
        <f t="shared" si="105"/>
        <v>6.3612960241188815E-2</v>
      </c>
      <c r="O335" s="2">
        <f t="shared" si="106"/>
        <v>54256.551573401273</v>
      </c>
      <c r="P335" s="3">
        <f t="shared" si="107"/>
        <v>3.1424857861333276E-2</v>
      </c>
      <c r="Q335" s="2">
        <f t="shared" si="108"/>
        <v>396185.0457889972</v>
      </c>
      <c r="R335" s="3">
        <f t="shared" si="109"/>
        <v>0.22946645869783897</v>
      </c>
      <c r="S335" s="2">
        <f t="shared" si="110"/>
        <v>450332.59321916761</v>
      </c>
      <c r="T335" s="3">
        <f t="shared" si="111"/>
        <v>0.26082818243789119</v>
      </c>
      <c r="U335" s="9">
        <f t="shared" si="112"/>
        <v>1726548.8300000012</v>
      </c>
      <c r="V335" s="10">
        <f t="shared" si="113"/>
        <v>1.0000000000000007</v>
      </c>
    </row>
    <row r="336" spans="1:22" x14ac:dyDescent="0.25">
      <c r="A336" s="1" t="s">
        <v>28</v>
      </c>
      <c r="B336" s="4">
        <v>43690</v>
      </c>
      <c r="C336" s="2">
        <v>-2245.5</v>
      </c>
      <c r="D336" s="2">
        <f t="shared" si="114"/>
        <v>2724.3300000001036</v>
      </c>
      <c r="E336" s="2">
        <f>E335-C336</f>
        <v>1723824.5</v>
      </c>
      <c r="F336" s="2">
        <f t="shared" si="101"/>
        <v>1726548.83</v>
      </c>
      <c r="G336" s="2">
        <f t="shared" si="102"/>
        <v>715943.75734117406</v>
      </c>
      <c r="H336" s="3">
        <f t="shared" si="103"/>
        <v>0.41466754076174839</v>
      </c>
      <c r="M336" s="2">
        <f t="shared" si="104"/>
        <v>109830.88207726108</v>
      </c>
      <c r="N336" s="3">
        <f t="shared" si="105"/>
        <v>6.3612960241188815E-2</v>
      </c>
      <c r="O336" s="2">
        <f t="shared" si="106"/>
        <v>54256.551573401273</v>
      </c>
      <c r="P336" s="3">
        <f t="shared" si="107"/>
        <v>3.1424857861333276E-2</v>
      </c>
      <c r="Q336" s="2">
        <f t="shared" si="108"/>
        <v>396185.0457889972</v>
      </c>
      <c r="R336" s="3">
        <f t="shared" si="109"/>
        <v>0.22946645869783897</v>
      </c>
      <c r="S336" s="2">
        <f t="shared" si="110"/>
        <v>450332.59321916761</v>
      </c>
      <c r="T336" s="3">
        <f t="shared" si="111"/>
        <v>0.26082818243789119</v>
      </c>
      <c r="U336" s="9">
        <f t="shared" si="112"/>
        <v>1726548.8300000012</v>
      </c>
      <c r="V336" s="10">
        <f t="shared" si="113"/>
        <v>1.0000000000000007</v>
      </c>
    </row>
    <row r="337" spans="1:22" x14ac:dyDescent="0.25">
      <c r="A337" s="1" t="s">
        <v>24</v>
      </c>
      <c r="B337" s="4">
        <v>43713</v>
      </c>
      <c r="C337" s="2">
        <v>2245.5</v>
      </c>
      <c r="D337" s="2">
        <f t="shared" si="114"/>
        <v>4969.8300000001036</v>
      </c>
      <c r="E337" s="2">
        <f t="shared" si="115"/>
        <v>1723824.5</v>
      </c>
      <c r="F337" s="2">
        <f t="shared" si="101"/>
        <v>1728794.33</v>
      </c>
      <c r="G337" s="2">
        <f t="shared" si="102"/>
        <v>716874.89330395451</v>
      </c>
      <c r="H337" s="3">
        <f t="shared" si="103"/>
        <v>0.41466754076174839</v>
      </c>
      <c r="M337" s="2">
        <f t="shared" si="104"/>
        <v>109973.72497948266</v>
      </c>
      <c r="N337" s="3">
        <f t="shared" si="105"/>
        <v>6.3612960241188815E-2</v>
      </c>
      <c r="O337" s="2">
        <f t="shared" si="106"/>
        <v>54327.116091728894</v>
      </c>
      <c r="P337" s="3">
        <f t="shared" si="107"/>
        <v>3.1424857861333276E-2</v>
      </c>
      <c r="Q337" s="2">
        <f t="shared" si="108"/>
        <v>396700.3127220032</v>
      </c>
      <c r="R337" s="3">
        <f t="shared" si="109"/>
        <v>0.22946645869783897</v>
      </c>
      <c r="S337" s="2">
        <f t="shared" si="110"/>
        <v>450918.28290283191</v>
      </c>
      <c r="T337" s="3">
        <f t="shared" si="111"/>
        <v>0.26082818243789119</v>
      </c>
      <c r="U337" s="9">
        <f t="shared" si="112"/>
        <v>1728794.3300000012</v>
      </c>
      <c r="V337" s="10">
        <f t="shared" si="113"/>
        <v>1.0000000000000007</v>
      </c>
    </row>
    <row r="338" spans="1:22" x14ac:dyDescent="0.25">
      <c r="A338" s="1" t="s">
        <v>28</v>
      </c>
      <c r="B338" s="4">
        <v>43719</v>
      </c>
      <c r="C338" s="2">
        <v>-2245.5</v>
      </c>
      <c r="D338" s="2">
        <f t="shared" si="114"/>
        <v>2724.3300000001036</v>
      </c>
      <c r="E338" s="2">
        <f>E337-C338</f>
        <v>1726070</v>
      </c>
      <c r="F338" s="2">
        <f t="shared" si="101"/>
        <v>1728794.33</v>
      </c>
      <c r="G338" s="2">
        <f t="shared" si="102"/>
        <v>716874.89330395451</v>
      </c>
      <c r="H338" s="3">
        <f t="shared" si="103"/>
        <v>0.41466754076174839</v>
      </c>
      <c r="M338" s="2">
        <f t="shared" si="104"/>
        <v>109973.72497948266</v>
      </c>
      <c r="N338" s="3">
        <f t="shared" si="105"/>
        <v>6.3612960241188815E-2</v>
      </c>
      <c r="O338" s="2">
        <f t="shared" si="106"/>
        <v>54327.116091728894</v>
      </c>
      <c r="P338" s="3">
        <f t="shared" si="107"/>
        <v>3.1424857861333276E-2</v>
      </c>
      <c r="Q338" s="2">
        <f t="shared" si="108"/>
        <v>396700.3127220032</v>
      </c>
      <c r="R338" s="3">
        <f t="shared" si="109"/>
        <v>0.22946645869783897</v>
      </c>
      <c r="S338" s="2">
        <f t="shared" si="110"/>
        <v>450918.28290283191</v>
      </c>
      <c r="T338" s="3">
        <f t="shared" si="111"/>
        <v>0.26082818243789119</v>
      </c>
      <c r="U338" s="9">
        <f t="shared" si="112"/>
        <v>1728794.3300000012</v>
      </c>
      <c r="V338" s="10">
        <f t="shared" si="113"/>
        <v>1.0000000000000007</v>
      </c>
    </row>
    <row r="339" spans="1:22" x14ac:dyDescent="0.25">
      <c r="A339" s="1" t="s">
        <v>24</v>
      </c>
      <c r="B339" s="4">
        <v>43745</v>
      </c>
      <c r="C339" s="2">
        <v>2245.5</v>
      </c>
      <c r="D339" s="2">
        <f t="shared" si="114"/>
        <v>4969.8300000001036</v>
      </c>
      <c r="E339" s="2">
        <f t="shared" si="115"/>
        <v>1726070</v>
      </c>
      <c r="F339" s="2">
        <f t="shared" si="101"/>
        <v>1731039.83</v>
      </c>
      <c r="G339" s="2">
        <f t="shared" si="102"/>
        <v>717806.02926673507</v>
      </c>
      <c r="H339" s="3">
        <f t="shared" si="103"/>
        <v>0.41466754076174839</v>
      </c>
      <c r="M339" s="2">
        <f t="shared" si="104"/>
        <v>110116.56788170425</v>
      </c>
      <c r="N339" s="3">
        <f t="shared" si="105"/>
        <v>6.3612960241188815E-2</v>
      </c>
      <c r="O339" s="2">
        <f t="shared" si="106"/>
        <v>54397.680610056523</v>
      </c>
      <c r="P339" s="3">
        <f t="shared" si="107"/>
        <v>3.1424857861333276E-2</v>
      </c>
      <c r="Q339" s="2">
        <f t="shared" si="108"/>
        <v>397215.57965500921</v>
      </c>
      <c r="R339" s="3">
        <f t="shared" si="109"/>
        <v>0.22946645869783897</v>
      </c>
      <c r="S339" s="2">
        <f t="shared" si="110"/>
        <v>451503.97258649615</v>
      </c>
      <c r="T339" s="3">
        <f t="shared" si="111"/>
        <v>0.26082818243789119</v>
      </c>
      <c r="U339" s="9">
        <f t="shared" si="112"/>
        <v>1731039.8300000015</v>
      </c>
      <c r="V339" s="10">
        <f t="shared" si="113"/>
        <v>1.0000000000000007</v>
      </c>
    </row>
    <row r="340" spans="1:22" x14ac:dyDescent="0.25">
      <c r="A340" s="1" t="s">
        <v>28</v>
      </c>
      <c r="B340" s="4">
        <v>43748</v>
      </c>
      <c r="C340" s="2">
        <v>-2245.5</v>
      </c>
      <c r="D340" s="2">
        <f t="shared" si="114"/>
        <v>2724.3300000001036</v>
      </c>
      <c r="E340" s="2">
        <f>E339-C340</f>
        <v>1728315.5</v>
      </c>
      <c r="F340" s="2">
        <f t="shared" si="101"/>
        <v>1731039.83</v>
      </c>
      <c r="G340" s="2">
        <f t="shared" si="102"/>
        <v>717806.02926673507</v>
      </c>
      <c r="H340" s="3">
        <f t="shared" si="103"/>
        <v>0.41466754076174839</v>
      </c>
      <c r="M340" s="2">
        <f t="shared" si="104"/>
        <v>110116.56788170425</v>
      </c>
      <c r="N340" s="3">
        <f t="shared" si="105"/>
        <v>6.3612960241188815E-2</v>
      </c>
      <c r="O340" s="2">
        <f t="shared" si="106"/>
        <v>54397.680610056523</v>
      </c>
      <c r="P340" s="3">
        <f t="shared" si="107"/>
        <v>3.1424857861333276E-2</v>
      </c>
      <c r="Q340" s="2">
        <f t="shared" si="108"/>
        <v>397215.57965500921</v>
      </c>
      <c r="R340" s="3">
        <f t="shared" si="109"/>
        <v>0.22946645869783897</v>
      </c>
      <c r="S340" s="2">
        <f t="shared" si="110"/>
        <v>451503.97258649615</v>
      </c>
      <c r="T340" s="3">
        <f t="shared" si="111"/>
        <v>0.26082818243789119</v>
      </c>
      <c r="U340" s="9">
        <f t="shared" si="112"/>
        <v>1731039.8300000015</v>
      </c>
      <c r="V340" s="10">
        <f t="shared" si="113"/>
        <v>1.0000000000000007</v>
      </c>
    </row>
    <row r="341" spans="1:22" x14ac:dyDescent="0.25">
      <c r="A341" s="1" t="s">
        <v>24</v>
      </c>
      <c r="B341" s="4">
        <v>43774</v>
      </c>
      <c r="C341" s="2">
        <v>2245.5</v>
      </c>
      <c r="D341" s="2">
        <f t="shared" si="114"/>
        <v>4969.8300000001036</v>
      </c>
      <c r="E341" s="2">
        <f t="shared" si="115"/>
        <v>1728315.5</v>
      </c>
      <c r="F341" s="2">
        <f t="shared" si="101"/>
        <v>1733285.33</v>
      </c>
      <c r="G341" s="2">
        <f t="shared" si="102"/>
        <v>718737.16522951552</v>
      </c>
      <c r="H341" s="3">
        <f t="shared" si="103"/>
        <v>0.41466754076174839</v>
      </c>
      <c r="M341" s="2">
        <f t="shared" si="104"/>
        <v>110259.41078392584</v>
      </c>
      <c r="N341" s="3">
        <f t="shared" si="105"/>
        <v>6.3612960241188815E-2</v>
      </c>
      <c r="O341" s="2">
        <f t="shared" si="106"/>
        <v>54468.245128384144</v>
      </c>
      <c r="P341" s="3">
        <f t="shared" si="107"/>
        <v>3.1424857861333276E-2</v>
      </c>
      <c r="Q341" s="2">
        <f t="shared" si="108"/>
        <v>397730.84658801521</v>
      </c>
      <c r="R341" s="3">
        <f t="shared" si="109"/>
        <v>0.22946645869783897</v>
      </c>
      <c r="S341" s="2">
        <f t="shared" si="110"/>
        <v>452089.66227016045</v>
      </c>
      <c r="T341" s="3">
        <f t="shared" si="111"/>
        <v>0.26082818243789119</v>
      </c>
      <c r="U341" s="9">
        <f t="shared" si="112"/>
        <v>1733285.330000001</v>
      </c>
      <c r="V341" s="10">
        <f t="shared" si="113"/>
        <v>1.0000000000000007</v>
      </c>
    </row>
    <row r="342" spans="1:22" x14ac:dyDescent="0.25">
      <c r="A342" s="1" t="s">
        <v>28</v>
      </c>
      <c r="B342" s="4">
        <v>43781</v>
      </c>
      <c r="C342" s="2">
        <v>-2245.5</v>
      </c>
      <c r="D342" s="2">
        <f t="shared" si="114"/>
        <v>2724.3300000001036</v>
      </c>
      <c r="E342" s="2">
        <f>E341-C342</f>
        <v>1730561</v>
      </c>
      <c r="F342" s="2">
        <f t="shared" si="101"/>
        <v>1733285.33</v>
      </c>
      <c r="G342" s="2">
        <f t="shared" si="102"/>
        <v>718737.16522951552</v>
      </c>
      <c r="H342" s="3">
        <f t="shared" si="103"/>
        <v>0.41466754076174839</v>
      </c>
      <c r="M342" s="2">
        <f t="shared" si="104"/>
        <v>110259.41078392584</v>
      </c>
      <c r="N342" s="3">
        <f t="shared" si="105"/>
        <v>6.3612960241188815E-2</v>
      </c>
      <c r="O342" s="2">
        <f t="shared" si="106"/>
        <v>54468.245128384144</v>
      </c>
      <c r="P342" s="3">
        <f t="shared" si="107"/>
        <v>3.1424857861333276E-2</v>
      </c>
      <c r="Q342" s="2">
        <f t="shared" si="108"/>
        <v>397730.84658801521</v>
      </c>
      <c r="R342" s="3">
        <f t="shared" si="109"/>
        <v>0.22946645869783897</v>
      </c>
      <c r="S342" s="2">
        <f t="shared" si="110"/>
        <v>452089.66227016045</v>
      </c>
      <c r="T342" s="3">
        <f t="shared" si="111"/>
        <v>0.26082818243789119</v>
      </c>
      <c r="U342" s="9">
        <f t="shared" si="112"/>
        <v>1733285.330000001</v>
      </c>
      <c r="V342" s="10">
        <f t="shared" si="113"/>
        <v>1.0000000000000007</v>
      </c>
    </row>
    <row r="343" spans="1:22" x14ac:dyDescent="0.25">
      <c r="A343" s="1" t="s">
        <v>24</v>
      </c>
      <c r="B343" s="4">
        <v>43805</v>
      </c>
      <c r="C343" s="2">
        <v>2245.5</v>
      </c>
      <c r="D343" s="2">
        <f t="shared" si="114"/>
        <v>4969.8300000001036</v>
      </c>
      <c r="E343" s="2">
        <f t="shared" si="115"/>
        <v>1730561</v>
      </c>
      <c r="F343" s="2">
        <f t="shared" si="101"/>
        <v>1735530.83</v>
      </c>
      <c r="G343" s="2">
        <f t="shared" si="102"/>
        <v>719668.30119229609</v>
      </c>
      <c r="H343" s="3">
        <f t="shared" si="103"/>
        <v>0.41466754076174839</v>
      </c>
      <c r="M343" s="2">
        <f t="shared" si="104"/>
        <v>110402.25368614744</v>
      </c>
      <c r="N343" s="3">
        <f t="shared" si="105"/>
        <v>6.3612960241188815E-2</v>
      </c>
      <c r="O343" s="2">
        <f t="shared" si="106"/>
        <v>54538.809646711765</v>
      </c>
      <c r="P343" s="3">
        <f t="shared" si="107"/>
        <v>3.1424857861333276E-2</v>
      </c>
      <c r="Q343" s="2">
        <f t="shared" si="108"/>
        <v>398246.11352102121</v>
      </c>
      <c r="R343" s="3">
        <f t="shared" si="109"/>
        <v>0.22946645869783897</v>
      </c>
      <c r="S343" s="2">
        <f t="shared" si="110"/>
        <v>452675.35195382475</v>
      </c>
      <c r="T343" s="3">
        <f t="shared" si="111"/>
        <v>0.26082818243789119</v>
      </c>
      <c r="U343" s="9">
        <f t="shared" si="112"/>
        <v>1735530.8300000012</v>
      </c>
      <c r="V343" s="10">
        <f t="shared" si="113"/>
        <v>1.0000000000000007</v>
      </c>
    </row>
    <row r="344" spans="1:22" x14ac:dyDescent="0.25">
      <c r="A344" s="1" t="s">
        <v>28</v>
      </c>
      <c r="B344" s="4">
        <v>43809</v>
      </c>
      <c r="C344" s="2">
        <v>-2245.5</v>
      </c>
      <c r="D344" s="2">
        <f t="shared" si="114"/>
        <v>2724.3300000001036</v>
      </c>
      <c r="E344" s="2">
        <f>E343-C344</f>
        <v>1732806.5</v>
      </c>
      <c r="F344" s="2">
        <f t="shared" si="101"/>
        <v>1735530.83</v>
      </c>
      <c r="G344" s="2">
        <f t="shared" si="102"/>
        <v>719668.30119229609</v>
      </c>
      <c r="H344" s="3">
        <f t="shared" si="103"/>
        <v>0.41466754076174839</v>
      </c>
      <c r="M344" s="2">
        <f t="shared" si="104"/>
        <v>110402.25368614744</v>
      </c>
      <c r="N344" s="3">
        <f t="shared" si="105"/>
        <v>6.3612960241188815E-2</v>
      </c>
      <c r="O344" s="2">
        <f t="shared" si="106"/>
        <v>54538.809646711765</v>
      </c>
      <c r="P344" s="3">
        <f t="shared" si="107"/>
        <v>3.1424857861333276E-2</v>
      </c>
      <c r="Q344" s="2">
        <f t="shared" si="108"/>
        <v>398246.11352102121</v>
      </c>
      <c r="R344" s="3">
        <f t="shared" si="109"/>
        <v>0.22946645869783897</v>
      </c>
      <c r="S344" s="2">
        <f t="shared" si="110"/>
        <v>452675.35195382475</v>
      </c>
      <c r="T344" s="3">
        <f t="shared" si="111"/>
        <v>0.26082818243789119</v>
      </c>
      <c r="U344" s="9">
        <f t="shared" si="112"/>
        <v>1735530.8300000012</v>
      </c>
      <c r="V344" s="10">
        <f t="shared" si="113"/>
        <v>1.0000000000000007</v>
      </c>
    </row>
    <row r="345" spans="1:22" x14ac:dyDescent="0.25">
      <c r="A345" s="1" t="s">
        <v>24</v>
      </c>
      <c r="B345" s="4">
        <v>43836</v>
      </c>
      <c r="C345" s="2">
        <v>2245.5</v>
      </c>
      <c r="D345" s="2">
        <f t="shared" si="114"/>
        <v>4969.8300000001036</v>
      </c>
      <c r="E345" s="2">
        <f t="shared" si="115"/>
        <v>1732806.5</v>
      </c>
      <c r="F345" s="2">
        <f t="shared" si="101"/>
        <v>1737776.33</v>
      </c>
      <c r="G345" s="2">
        <f t="shared" si="102"/>
        <v>720599.43715507654</v>
      </c>
      <c r="H345" s="3">
        <f t="shared" si="103"/>
        <v>0.41466754076174839</v>
      </c>
      <c r="M345" s="2">
        <f t="shared" si="104"/>
        <v>110545.09658836902</v>
      </c>
      <c r="N345" s="3">
        <f t="shared" si="105"/>
        <v>6.3612960241188815E-2</v>
      </c>
      <c r="O345" s="2">
        <f t="shared" si="106"/>
        <v>54609.374165039393</v>
      </c>
      <c r="P345" s="3">
        <f t="shared" si="107"/>
        <v>3.1424857861333276E-2</v>
      </c>
      <c r="Q345" s="2">
        <f t="shared" si="108"/>
        <v>398761.38045402721</v>
      </c>
      <c r="R345" s="3">
        <f t="shared" si="109"/>
        <v>0.22946645869783897</v>
      </c>
      <c r="S345" s="2">
        <f t="shared" si="110"/>
        <v>453261.04163748905</v>
      </c>
      <c r="T345" s="3">
        <f t="shared" si="111"/>
        <v>0.26082818243789119</v>
      </c>
      <c r="U345" s="9">
        <f t="shared" si="112"/>
        <v>1737776.3300000012</v>
      </c>
      <c r="V345" s="10">
        <f t="shared" si="113"/>
        <v>1.0000000000000007</v>
      </c>
    </row>
    <row r="346" spans="1:22" x14ac:dyDescent="0.25">
      <c r="A346" s="1" t="s">
        <v>28</v>
      </c>
      <c r="B346" s="4">
        <v>43840</v>
      </c>
      <c r="C346" s="2">
        <v>-2245.5</v>
      </c>
      <c r="D346" s="2">
        <f t="shared" si="114"/>
        <v>2724.3300000001036</v>
      </c>
      <c r="E346" s="2">
        <f>E345-C346</f>
        <v>1735052</v>
      </c>
      <c r="F346" s="2">
        <f t="shared" si="101"/>
        <v>1737776.33</v>
      </c>
      <c r="G346" s="2">
        <f t="shared" si="102"/>
        <v>720599.43715507654</v>
      </c>
      <c r="H346" s="3">
        <f t="shared" si="103"/>
        <v>0.41466754076174839</v>
      </c>
      <c r="M346" s="2">
        <f t="shared" si="104"/>
        <v>110545.09658836902</v>
      </c>
      <c r="N346" s="3">
        <f t="shared" si="105"/>
        <v>6.3612960241188815E-2</v>
      </c>
      <c r="O346" s="2">
        <f t="shared" si="106"/>
        <v>54609.374165039393</v>
      </c>
      <c r="P346" s="3">
        <f t="shared" si="107"/>
        <v>3.1424857861333276E-2</v>
      </c>
      <c r="Q346" s="2">
        <f t="shared" si="108"/>
        <v>398761.38045402721</v>
      </c>
      <c r="R346" s="3">
        <f t="shared" si="109"/>
        <v>0.22946645869783897</v>
      </c>
      <c r="S346" s="2">
        <f t="shared" si="110"/>
        <v>453261.04163748905</v>
      </c>
      <c r="T346" s="3">
        <f t="shared" si="111"/>
        <v>0.26082818243789119</v>
      </c>
      <c r="U346" s="9">
        <f t="shared" si="112"/>
        <v>1737776.3300000012</v>
      </c>
      <c r="V346" s="10">
        <f t="shared" si="113"/>
        <v>1.0000000000000007</v>
      </c>
    </row>
    <row r="347" spans="1:22" x14ac:dyDescent="0.25">
      <c r="A347" s="1" t="s">
        <v>24</v>
      </c>
      <c r="B347" s="4">
        <v>43866</v>
      </c>
      <c r="C347" s="2">
        <v>2245.5</v>
      </c>
      <c r="D347" s="2">
        <f t="shared" si="114"/>
        <v>4969.8300000001036</v>
      </c>
      <c r="E347" s="2">
        <f t="shared" si="115"/>
        <v>1735052</v>
      </c>
      <c r="F347" s="2">
        <f t="shared" si="101"/>
        <v>1740021.83</v>
      </c>
      <c r="G347" s="2">
        <f t="shared" si="102"/>
        <v>721530.5731178571</v>
      </c>
      <c r="H347" s="3">
        <f t="shared" si="103"/>
        <v>0.41466754076174839</v>
      </c>
      <c r="M347" s="2">
        <f t="shared" si="104"/>
        <v>110687.93949059061</v>
      </c>
      <c r="N347" s="3">
        <f t="shared" si="105"/>
        <v>6.3612960241188815E-2</v>
      </c>
      <c r="O347" s="2">
        <f t="shared" si="106"/>
        <v>54679.938683367014</v>
      </c>
      <c r="P347" s="3">
        <f t="shared" si="107"/>
        <v>3.1424857861333276E-2</v>
      </c>
      <c r="Q347" s="2">
        <f t="shared" si="108"/>
        <v>399276.64738703321</v>
      </c>
      <c r="R347" s="3">
        <f t="shared" si="109"/>
        <v>0.22946645869783897</v>
      </c>
      <c r="S347" s="2">
        <f t="shared" si="110"/>
        <v>453846.73132115329</v>
      </c>
      <c r="T347" s="3">
        <f t="shared" si="111"/>
        <v>0.26082818243789119</v>
      </c>
      <c r="U347" s="9">
        <f t="shared" si="112"/>
        <v>1740021.830000001</v>
      </c>
      <c r="V347" s="10">
        <f t="shared" si="113"/>
        <v>1.0000000000000007</v>
      </c>
    </row>
    <row r="348" spans="1:22" x14ac:dyDescent="0.25">
      <c r="A348" s="1" t="s">
        <v>28</v>
      </c>
      <c r="B348" s="4">
        <v>43871</v>
      </c>
      <c r="C348" s="2">
        <v>-2245.5</v>
      </c>
      <c r="D348" s="2">
        <f t="shared" si="114"/>
        <v>2724.3300000001036</v>
      </c>
      <c r="E348" s="2">
        <f>E347-C348</f>
        <v>1737297.5</v>
      </c>
      <c r="F348" s="2">
        <f t="shared" si="101"/>
        <v>1740021.83</v>
      </c>
      <c r="G348" s="2">
        <f t="shared" si="102"/>
        <v>721530.5731178571</v>
      </c>
      <c r="H348" s="3">
        <f t="shared" si="103"/>
        <v>0.41466754076174839</v>
      </c>
      <c r="M348" s="2">
        <f t="shared" si="104"/>
        <v>110687.93949059061</v>
      </c>
      <c r="N348" s="3">
        <f t="shared" si="105"/>
        <v>6.3612960241188815E-2</v>
      </c>
      <c r="O348" s="2">
        <f t="shared" si="106"/>
        <v>54679.938683367014</v>
      </c>
      <c r="P348" s="3">
        <f t="shared" si="107"/>
        <v>3.1424857861333276E-2</v>
      </c>
      <c r="Q348" s="2">
        <f t="shared" si="108"/>
        <v>399276.64738703321</v>
      </c>
      <c r="R348" s="3">
        <f t="shared" si="109"/>
        <v>0.22946645869783897</v>
      </c>
      <c r="S348" s="2">
        <f t="shared" si="110"/>
        <v>453846.73132115329</v>
      </c>
      <c r="T348" s="3">
        <f t="shared" si="111"/>
        <v>0.26082818243789119</v>
      </c>
      <c r="U348" s="9">
        <f t="shared" si="112"/>
        <v>1740021.830000001</v>
      </c>
      <c r="V348" s="10">
        <f t="shared" si="113"/>
        <v>1.0000000000000007</v>
      </c>
    </row>
    <row r="349" spans="1:22" x14ac:dyDescent="0.25">
      <c r="A349" s="1" t="s">
        <v>24</v>
      </c>
      <c r="B349" s="4">
        <v>43895</v>
      </c>
      <c r="C349" s="2">
        <v>2245.5</v>
      </c>
      <c r="D349" s="2">
        <f t="shared" si="114"/>
        <v>4969.8300000001036</v>
      </c>
      <c r="E349" s="2">
        <f t="shared" si="115"/>
        <v>1737297.5</v>
      </c>
      <c r="F349" s="2">
        <f t="shared" si="101"/>
        <v>1742267.33</v>
      </c>
      <c r="G349" s="2">
        <f t="shared" si="102"/>
        <v>722461.70908063755</v>
      </c>
      <c r="H349" s="3">
        <f t="shared" si="103"/>
        <v>0.41466754076174839</v>
      </c>
      <c r="M349" s="2">
        <f t="shared" si="104"/>
        <v>110830.78239281219</v>
      </c>
      <c r="N349" s="3">
        <f t="shared" si="105"/>
        <v>6.3612960241188815E-2</v>
      </c>
      <c r="O349" s="2">
        <f t="shared" si="106"/>
        <v>54750.503201694642</v>
      </c>
      <c r="P349" s="3">
        <f t="shared" si="107"/>
        <v>3.1424857861333276E-2</v>
      </c>
      <c r="Q349" s="2">
        <f t="shared" si="108"/>
        <v>399791.91432003921</v>
      </c>
      <c r="R349" s="3">
        <f t="shared" si="109"/>
        <v>0.22946645869783899</v>
      </c>
      <c r="S349" s="2">
        <f t="shared" si="110"/>
        <v>454432.42100481759</v>
      </c>
      <c r="T349" s="3">
        <f t="shared" si="111"/>
        <v>0.26082818243789119</v>
      </c>
      <c r="U349" s="9">
        <f t="shared" si="112"/>
        <v>1742267.3300000012</v>
      </c>
      <c r="V349" s="10">
        <f t="shared" si="113"/>
        <v>1.0000000000000007</v>
      </c>
    </row>
    <row r="350" spans="1:22" x14ac:dyDescent="0.25">
      <c r="A350" s="1" t="s">
        <v>28</v>
      </c>
      <c r="B350" s="4">
        <v>43900</v>
      </c>
      <c r="C350" s="2">
        <v>-2245.5</v>
      </c>
      <c r="D350" s="2">
        <f t="shared" si="114"/>
        <v>2724.3300000001036</v>
      </c>
      <c r="E350" s="2">
        <f>E349-C350</f>
        <v>1739543</v>
      </c>
      <c r="F350" s="2">
        <f t="shared" si="101"/>
        <v>1742267.33</v>
      </c>
      <c r="G350" s="2">
        <f t="shared" si="102"/>
        <v>722461.70908063755</v>
      </c>
      <c r="H350" s="3">
        <f t="shared" si="103"/>
        <v>0.41466754076174839</v>
      </c>
      <c r="M350" s="2">
        <f t="shared" si="104"/>
        <v>110830.78239281219</v>
      </c>
      <c r="N350" s="3">
        <f t="shared" si="105"/>
        <v>6.3612960241188815E-2</v>
      </c>
      <c r="O350" s="2">
        <f t="shared" si="106"/>
        <v>54750.503201694642</v>
      </c>
      <c r="P350" s="3">
        <f t="shared" si="107"/>
        <v>3.1424857861333276E-2</v>
      </c>
      <c r="Q350" s="2">
        <f t="shared" si="108"/>
        <v>399791.91432003921</v>
      </c>
      <c r="R350" s="3">
        <f t="shared" si="109"/>
        <v>0.22946645869783899</v>
      </c>
      <c r="S350" s="2">
        <f t="shared" si="110"/>
        <v>454432.42100481759</v>
      </c>
      <c r="T350" s="3">
        <f t="shared" si="111"/>
        <v>0.26082818243789119</v>
      </c>
      <c r="U350" s="9">
        <f t="shared" si="112"/>
        <v>1742267.3300000012</v>
      </c>
      <c r="V350" s="10">
        <f t="shared" si="113"/>
        <v>1.0000000000000007</v>
      </c>
    </row>
    <row r="351" spans="1:22" x14ac:dyDescent="0.25">
      <c r="A351" s="1" t="s">
        <v>24</v>
      </c>
      <c r="B351" s="4">
        <v>43927</v>
      </c>
      <c r="C351" s="2">
        <v>2245.5</v>
      </c>
      <c r="D351" s="2">
        <f t="shared" si="114"/>
        <v>4969.8300000001036</v>
      </c>
      <c r="E351" s="2">
        <f t="shared" si="115"/>
        <v>1739543</v>
      </c>
      <c r="F351" s="2">
        <f t="shared" si="101"/>
        <v>1744512.83</v>
      </c>
      <c r="G351" s="2">
        <f t="shared" si="102"/>
        <v>723392.84504341811</v>
      </c>
      <c r="H351" s="3">
        <f t="shared" si="103"/>
        <v>0.41466754076174839</v>
      </c>
      <c r="M351" s="2">
        <f t="shared" si="104"/>
        <v>110973.62529503378</v>
      </c>
      <c r="N351" s="3">
        <f t="shared" si="105"/>
        <v>6.3612960241188815E-2</v>
      </c>
      <c r="O351" s="2">
        <f t="shared" si="106"/>
        <v>54821.067720022264</v>
      </c>
      <c r="P351" s="3">
        <f t="shared" si="107"/>
        <v>3.1424857861333276E-2</v>
      </c>
      <c r="Q351" s="2">
        <f t="shared" si="108"/>
        <v>400307.18125304522</v>
      </c>
      <c r="R351" s="3">
        <f t="shared" si="109"/>
        <v>0.22946645869783899</v>
      </c>
      <c r="S351" s="2">
        <f t="shared" si="110"/>
        <v>455018.11068848189</v>
      </c>
      <c r="T351" s="3">
        <f t="shared" si="111"/>
        <v>0.26082818243789119</v>
      </c>
      <c r="U351" s="9">
        <f t="shared" si="112"/>
        <v>1744512.8300000015</v>
      </c>
      <c r="V351" s="10">
        <f t="shared" si="113"/>
        <v>1.0000000000000007</v>
      </c>
    </row>
    <row r="352" spans="1:22" x14ac:dyDescent="0.25">
      <c r="A352" s="1" t="s">
        <v>28</v>
      </c>
      <c r="B352" s="4">
        <v>43935</v>
      </c>
      <c r="C352" s="2">
        <v>-2245.5</v>
      </c>
      <c r="D352" s="2">
        <f t="shared" si="114"/>
        <v>2724.3300000001036</v>
      </c>
      <c r="E352" s="2">
        <f>E351-C352</f>
        <v>1741788.5</v>
      </c>
      <c r="F352" s="2">
        <f t="shared" si="101"/>
        <v>1744512.83</v>
      </c>
      <c r="G352" s="2">
        <f t="shared" si="102"/>
        <v>723392.84504341811</v>
      </c>
      <c r="H352" s="3">
        <f t="shared" si="103"/>
        <v>0.41466754076174839</v>
      </c>
      <c r="M352" s="2">
        <f t="shared" si="104"/>
        <v>110973.62529503378</v>
      </c>
      <c r="N352" s="3">
        <f t="shared" si="105"/>
        <v>6.3612960241188815E-2</v>
      </c>
      <c r="O352" s="2">
        <f t="shared" si="106"/>
        <v>54821.067720022264</v>
      </c>
      <c r="P352" s="3">
        <f t="shared" si="107"/>
        <v>3.1424857861333276E-2</v>
      </c>
      <c r="Q352" s="2">
        <f t="shared" si="108"/>
        <v>400307.18125304522</v>
      </c>
      <c r="R352" s="3">
        <f t="shared" si="109"/>
        <v>0.22946645869783899</v>
      </c>
      <c r="S352" s="2">
        <f t="shared" si="110"/>
        <v>455018.11068848189</v>
      </c>
      <c r="T352" s="3">
        <f t="shared" si="111"/>
        <v>0.26082818243789119</v>
      </c>
      <c r="U352" s="9">
        <f t="shared" si="112"/>
        <v>1744512.8300000015</v>
      </c>
      <c r="V352" s="10">
        <f t="shared" si="113"/>
        <v>1.0000000000000007</v>
      </c>
    </row>
    <row r="353" spans="1:22" x14ac:dyDescent="0.25">
      <c r="A353" s="1" t="s">
        <v>24</v>
      </c>
      <c r="B353" s="4">
        <v>43957</v>
      </c>
      <c r="C353" s="2">
        <v>2245.5</v>
      </c>
      <c r="D353" s="2">
        <f t="shared" si="114"/>
        <v>4969.8300000001036</v>
      </c>
      <c r="E353" s="2">
        <f t="shared" si="115"/>
        <v>1741788.5</v>
      </c>
      <c r="F353" s="2">
        <f t="shared" si="101"/>
        <v>1746758.33</v>
      </c>
      <c r="G353" s="2">
        <f t="shared" si="102"/>
        <v>724323.98100619856</v>
      </c>
      <c r="H353" s="3">
        <f t="shared" si="103"/>
        <v>0.41466754076174839</v>
      </c>
      <c r="M353" s="2">
        <f t="shared" si="104"/>
        <v>111116.46819725538</v>
      </c>
      <c r="N353" s="3">
        <f t="shared" si="105"/>
        <v>6.3612960241188815E-2</v>
      </c>
      <c r="O353" s="2">
        <f t="shared" si="106"/>
        <v>54891.632238349885</v>
      </c>
      <c r="P353" s="3">
        <f t="shared" si="107"/>
        <v>3.1424857861333276E-2</v>
      </c>
      <c r="Q353" s="2">
        <f t="shared" si="108"/>
        <v>400822.44818605122</v>
      </c>
      <c r="R353" s="3">
        <f t="shared" si="109"/>
        <v>0.22946645869783899</v>
      </c>
      <c r="S353" s="2">
        <f t="shared" si="110"/>
        <v>455603.80037214619</v>
      </c>
      <c r="T353" s="3">
        <f t="shared" si="111"/>
        <v>0.26082818243789119</v>
      </c>
      <c r="U353" s="9">
        <f t="shared" si="112"/>
        <v>1746758.330000001</v>
      </c>
      <c r="V353" s="10">
        <f t="shared" si="113"/>
        <v>1.0000000000000007</v>
      </c>
    </row>
    <row r="354" spans="1:22" x14ac:dyDescent="0.25">
      <c r="A354" s="1" t="s">
        <v>28</v>
      </c>
      <c r="B354" s="4">
        <v>43962</v>
      </c>
      <c r="C354" s="2">
        <v>-2245.5</v>
      </c>
      <c r="D354" s="2">
        <f t="shared" si="114"/>
        <v>2724.3300000001036</v>
      </c>
      <c r="E354" s="2">
        <f>E353-C354</f>
        <v>1744034</v>
      </c>
      <c r="F354" s="2">
        <f t="shared" si="101"/>
        <v>1746758.33</v>
      </c>
      <c r="G354" s="2">
        <f t="shared" si="102"/>
        <v>724323.98100619856</v>
      </c>
      <c r="H354" s="3">
        <f t="shared" si="103"/>
        <v>0.41466754076174839</v>
      </c>
      <c r="M354" s="2">
        <f t="shared" si="104"/>
        <v>111116.46819725538</v>
      </c>
      <c r="N354" s="3">
        <f t="shared" si="105"/>
        <v>6.3612960241188815E-2</v>
      </c>
      <c r="O354" s="2">
        <f t="shared" si="106"/>
        <v>54891.632238349885</v>
      </c>
      <c r="P354" s="3">
        <f t="shared" si="107"/>
        <v>3.1424857861333276E-2</v>
      </c>
      <c r="Q354" s="2">
        <f t="shared" si="108"/>
        <v>400822.44818605122</v>
      </c>
      <c r="R354" s="3">
        <f t="shared" si="109"/>
        <v>0.22946645869783899</v>
      </c>
      <c r="S354" s="2">
        <f t="shared" si="110"/>
        <v>455603.80037214619</v>
      </c>
      <c r="T354" s="3">
        <f t="shared" si="111"/>
        <v>0.26082818243789119</v>
      </c>
      <c r="U354" s="9">
        <f t="shared" si="112"/>
        <v>1746758.330000001</v>
      </c>
      <c r="V354" s="10">
        <f t="shared" si="113"/>
        <v>1.0000000000000007</v>
      </c>
    </row>
    <row r="355" spans="1:22" x14ac:dyDescent="0.25">
      <c r="A355" s="1" t="s">
        <v>24</v>
      </c>
      <c r="B355" s="4">
        <v>43987</v>
      </c>
      <c r="C355" s="2">
        <v>2245.5</v>
      </c>
      <c r="D355" s="2">
        <f t="shared" si="114"/>
        <v>4969.8300000001036</v>
      </c>
      <c r="E355" s="2">
        <f t="shared" si="115"/>
        <v>1744034</v>
      </c>
      <c r="F355" s="2">
        <f t="shared" si="101"/>
        <v>1749003.83</v>
      </c>
      <c r="G355" s="2">
        <f t="shared" si="102"/>
        <v>725255.11696897913</v>
      </c>
      <c r="H355" s="3">
        <f t="shared" si="103"/>
        <v>0.41466754076174844</v>
      </c>
      <c r="M355" s="2">
        <f t="shared" si="104"/>
        <v>111259.31109947697</v>
      </c>
      <c r="N355" s="3">
        <f t="shared" si="105"/>
        <v>6.3612960241188815E-2</v>
      </c>
      <c r="O355" s="2">
        <f t="shared" si="106"/>
        <v>54962.196756677513</v>
      </c>
      <c r="P355" s="3">
        <f t="shared" si="107"/>
        <v>3.1424857861333276E-2</v>
      </c>
      <c r="Q355" s="2">
        <f t="shared" si="108"/>
        <v>401337.71511905722</v>
      </c>
      <c r="R355" s="3">
        <f t="shared" si="109"/>
        <v>0.22946645869783899</v>
      </c>
      <c r="S355" s="2">
        <f t="shared" si="110"/>
        <v>456189.49005581043</v>
      </c>
      <c r="T355" s="3">
        <f t="shared" si="111"/>
        <v>0.26082818243789119</v>
      </c>
      <c r="U355" s="9">
        <f t="shared" si="112"/>
        <v>1749003.8300000012</v>
      </c>
      <c r="V355" s="10">
        <f t="shared" si="113"/>
        <v>1.0000000000000009</v>
      </c>
    </row>
    <row r="356" spans="1:22" x14ac:dyDescent="0.25">
      <c r="A356" s="1" t="s">
        <v>28</v>
      </c>
      <c r="B356" s="4">
        <v>43992</v>
      </c>
      <c r="C356" s="2">
        <v>-2245.5</v>
      </c>
      <c r="D356" s="2">
        <f t="shared" si="114"/>
        <v>2724.3300000001036</v>
      </c>
      <c r="E356" s="2">
        <f>E355-C356</f>
        <v>1746279.5</v>
      </c>
      <c r="F356" s="2">
        <f t="shared" si="101"/>
        <v>1749003.83</v>
      </c>
      <c r="G356" s="2">
        <f t="shared" si="102"/>
        <v>725255.11696897913</v>
      </c>
      <c r="H356" s="3">
        <f t="shared" si="103"/>
        <v>0.41466754076174844</v>
      </c>
      <c r="M356" s="2">
        <f t="shared" si="104"/>
        <v>111259.31109947697</v>
      </c>
      <c r="N356" s="3">
        <f t="shared" si="105"/>
        <v>6.3612960241188815E-2</v>
      </c>
      <c r="O356" s="2">
        <f t="shared" si="106"/>
        <v>54962.196756677513</v>
      </c>
      <c r="P356" s="3">
        <f t="shared" si="107"/>
        <v>3.1424857861333276E-2</v>
      </c>
      <c r="Q356" s="2">
        <f t="shared" si="108"/>
        <v>401337.71511905722</v>
      </c>
      <c r="R356" s="3">
        <f t="shared" si="109"/>
        <v>0.22946645869783899</v>
      </c>
      <c r="S356" s="2">
        <f t="shared" si="110"/>
        <v>456189.49005581043</v>
      </c>
      <c r="T356" s="3">
        <f t="shared" si="111"/>
        <v>0.26082818243789119</v>
      </c>
      <c r="U356" s="9">
        <f t="shared" si="112"/>
        <v>1749003.8300000012</v>
      </c>
      <c r="V356" s="10">
        <f t="shared" si="113"/>
        <v>1.0000000000000009</v>
      </c>
    </row>
    <row r="357" spans="1:22" x14ac:dyDescent="0.25">
      <c r="A357" s="1" t="s">
        <v>24</v>
      </c>
      <c r="B357" s="4">
        <v>44018</v>
      </c>
      <c r="C357" s="2">
        <v>2245.5</v>
      </c>
      <c r="D357" s="2">
        <f t="shared" si="114"/>
        <v>4969.8300000001036</v>
      </c>
      <c r="E357" s="2">
        <f t="shared" si="115"/>
        <v>1746279.5</v>
      </c>
      <c r="F357" s="2">
        <f t="shared" si="101"/>
        <v>1751249.33</v>
      </c>
      <c r="G357" s="2">
        <f t="shared" si="102"/>
        <v>726186.25293175969</v>
      </c>
      <c r="H357" s="3">
        <f t="shared" si="103"/>
        <v>0.41466754076174844</v>
      </c>
      <c r="M357" s="2">
        <f t="shared" si="104"/>
        <v>111402.15400169855</v>
      </c>
      <c r="N357" s="3">
        <f t="shared" si="105"/>
        <v>6.3612960241188815E-2</v>
      </c>
      <c r="O357" s="2">
        <f t="shared" si="106"/>
        <v>55032.761275005134</v>
      </c>
      <c r="P357" s="3">
        <f t="shared" si="107"/>
        <v>3.1424857861333276E-2</v>
      </c>
      <c r="Q357" s="2">
        <f t="shared" si="108"/>
        <v>401852.98205206322</v>
      </c>
      <c r="R357" s="3">
        <f t="shared" si="109"/>
        <v>0.22946645869783899</v>
      </c>
      <c r="S357" s="2">
        <f t="shared" si="110"/>
        <v>456775.17973947473</v>
      </c>
      <c r="T357" s="3">
        <f t="shared" si="111"/>
        <v>0.26082818243789119</v>
      </c>
      <c r="U357" s="9">
        <f t="shared" si="112"/>
        <v>1751249.3300000015</v>
      </c>
      <c r="V357" s="10">
        <f t="shared" si="113"/>
        <v>1.0000000000000009</v>
      </c>
    </row>
    <row r="358" spans="1:22" x14ac:dyDescent="0.25">
      <c r="A358" s="1" t="s">
        <v>28</v>
      </c>
      <c r="B358" s="4">
        <v>44022</v>
      </c>
      <c r="C358" s="2">
        <v>-2245.5</v>
      </c>
      <c r="D358" s="2">
        <f t="shared" si="114"/>
        <v>2724.3300000001036</v>
      </c>
      <c r="E358" s="2">
        <f>E357-C358</f>
        <v>1748525</v>
      </c>
      <c r="F358" s="2">
        <f t="shared" si="101"/>
        <v>1751249.33</v>
      </c>
      <c r="G358" s="2">
        <f t="shared" si="102"/>
        <v>726186.25293175969</v>
      </c>
      <c r="H358" s="3">
        <f t="shared" si="103"/>
        <v>0.41466754076174844</v>
      </c>
      <c r="M358" s="2">
        <f t="shared" si="104"/>
        <v>111402.15400169855</v>
      </c>
      <c r="N358" s="3">
        <f t="shared" si="105"/>
        <v>6.3612960241188815E-2</v>
      </c>
      <c r="O358" s="2">
        <f t="shared" si="106"/>
        <v>55032.761275005134</v>
      </c>
      <c r="P358" s="3">
        <f t="shared" si="107"/>
        <v>3.1424857861333276E-2</v>
      </c>
      <c r="Q358" s="2">
        <f t="shared" si="108"/>
        <v>401852.98205206322</v>
      </c>
      <c r="R358" s="3">
        <f t="shared" si="109"/>
        <v>0.22946645869783899</v>
      </c>
      <c r="S358" s="2">
        <f t="shared" si="110"/>
        <v>456775.17973947473</v>
      </c>
      <c r="T358" s="3">
        <f t="shared" si="111"/>
        <v>0.26082818243789119</v>
      </c>
      <c r="U358" s="9">
        <f t="shared" si="112"/>
        <v>1751249.3300000015</v>
      </c>
      <c r="V358" s="10">
        <f t="shared" si="113"/>
        <v>1.0000000000000009</v>
      </c>
    </row>
    <row r="359" spans="1:22" x14ac:dyDescent="0.25">
      <c r="A359" s="1" t="s">
        <v>24</v>
      </c>
      <c r="B359" s="4">
        <v>44050</v>
      </c>
      <c r="C359" s="2">
        <v>2245.5</v>
      </c>
      <c r="D359" s="2">
        <f t="shared" si="114"/>
        <v>4969.8300000001036</v>
      </c>
      <c r="E359" s="2">
        <f t="shared" si="115"/>
        <v>1748525</v>
      </c>
      <c r="F359" s="2">
        <f t="shared" si="101"/>
        <v>1753494.83</v>
      </c>
      <c r="G359" s="2">
        <f t="shared" si="102"/>
        <v>727117.38889454014</v>
      </c>
      <c r="H359" s="3">
        <f t="shared" si="103"/>
        <v>0.41466754076174844</v>
      </c>
      <c r="M359" s="2">
        <f t="shared" si="104"/>
        <v>111544.99690392014</v>
      </c>
      <c r="N359" s="3">
        <f t="shared" si="105"/>
        <v>6.3612960241188815E-2</v>
      </c>
      <c r="O359" s="2">
        <f t="shared" si="106"/>
        <v>55103.325793332762</v>
      </c>
      <c r="P359" s="3">
        <f t="shared" si="107"/>
        <v>3.1424857861333276E-2</v>
      </c>
      <c r="Q359" s="2">
        <f t="shared" si="108"/>
        <v>402368.24898506922</v>
      </c>
      <c r="R359" s="3">
        <f t="shared" si="109"/>
        <v>0.22946645869783899</v>
      </c>
      <c r="S359" s="2">
        <f t="shared" si="110"/>
        <v>457360.86942313903</v>
      </c>
      <c r="T359" s="3">
        <f t="shared" si="111"/>
        <v>0.26082818243789119</v>
      </c>
      <c r="U359" s="9">
        <f t="shared" si="112"/>
        <v>1753494.8300000015</v>
      </c>
      <c r="V359" s="10">
        <f t="shared" si="113"/>
        <v>1.0000000000000009</v>
      </c>
    </row>
    <row r="360" spans="1:22" x14ac:dyDescent="0.25">
      <c r="A360" s="1" t="s">
        <v>28</v>
      </c>
      <c r="B360" s="4">
        <v>44053</v>
      </c>
      <c r="C360" s="2">
        <v>-2245.5</v>
      </c>
      <c r="D360" s="2">
        <f t="shared" si="114"/>
        <v>2724.3300000001036</v>
      </c>
      <c r="E360" s="2">
        <f>E359-C360</f>
        <v>1750770.5</v>
      </c>
      <c r="F360" s="2">
        <f t="shared" si="101"/>
        <v>1753494.83</v>
      </c>
      <c r="G360" s="2">
        <f t="shared" si="102"/>
        <v>727117.38889454014</v>
      </c>
      <c r="H360" s="3">
        <f t="shared" si="103"/>
        <v>0.41466754076174844</v>
      </c>
      <c r="M360" s="2">
        <f t="shared" si="104"/>
        <v>111544.99690392014</v>
      </c>
      <c r="N360" s="3">
        <f t="shared" si="105"/>
        <v>6.3612960241188815E-2</v>
      </c>
      <c r="O360" s="2">
        <f t="shared" si="106"/>
        <v>55103.325793332762</v>
      </c>
      <c r="P360" s="3">
        <f t="shared" si="107"/>
        <v>3.1424857861333276E-2</v>
      </c>
      <c r="Q360" s="2">
        <f t="shared" si="108"/>
        <v>402368.24898506922</v>
      </c>
      <c r="R360" s="3">
        <f t="shared" si="109"/>
        <v>0.22946645869783899</v>
      </c>
      <c r="S360" s="2">
        <f t="shared" si="110"/>
        <v>457360.86942313903</v>
      </c>
      <c r="T360" s="3">
        <f t="shared" si="111"/>
        <v>0.26082818243789119</v>
      </c>
      <c r="U360" s="9">
        <f t="shared" si="112"/>
        <v>1753494.8300000015</v>
      </c>
      <c r="V360" s="10">
        <f t="shared" si="113"/>
        <v>1.0000000000000009</v>
      </c>
    </row>
    <row r="361" spans="1:22" x14ac:dyDescent="0.25">
      <c r="A361" s="1" t="s">
        <v>24</v>
      </c>
      <c r="B361" s="4">
        <v>44081</v>
      </c>
      <c r="C361" s="2">
        <v>2245.5</v>
      </c>
      <c r="D361" s="2">
        <f t="shared" si="114"/>
        <v>4969.8300000001036</v>
      </c>
      <c r="E361" s="2">
        <f t="shared" si="115"/>
        <v>1750770.5</v>
      </c>
      <c r="F361" s="2">
        <f t="shared" si="101"/>
        <v>1755740.33</v>
      </c>
      <c r="G361" s="2">
        <f t="shared" si="102"/>
        <v>728048.52485732071</v>
      </c>
      <c r="H361" s="3">
        <f t="shared" si="103"/>
        <v>0.41466754076174844</v>
      </c>
      <c r="M361" s="2">
        <f t="shared" si="104"/>
        <v>111687.83980614174</v>
      </c>
      <c r="N361" s="3">
        <f t="shared" si="105"/>
        <v>6.3612960241188815E-2</v>
      </c>
      <c r="O361" s="2">
        <f t="shared" si="106"/>
        <v>55173.890311660383</v>
      </c>
      <c r="P361" s="3">
        <f t="shared" si="107"/>
        <v>3.1424857861333276E-2</v>
      </c>
      <c r="Q361" s="2">
        <f t="shared" si="108"/>
        <v>402883.51591807522</v>
      </c>
      <c r="R361" s="3">
        <f t="shared" si="109"/>
        <v>0.22946645869783899</v>
      </c>
      <c r="S361" s="2">
        <f t="shared" si="110"/>
        <v>457946.55910680332</v>
      </c>
      <c r="T361" s="3">
        <f t="shared" si="111"/>
        <v>0.26082818243789119</v>
      </c>
      <c r="U361" s="9">
        <f t="shared" si="112"/>
        <v>1755740.3300000012</v>
      </c>
      <c r="V361" s="10">
        <f t="shared" si="113"/>
        <v>1.0000000000000009</v>
      </c>
    </row>
    <row r="362" spans="1:22" x14ac:dyDescent="0.25">
      <c r="A362" s="1" t="s">
        <v>28</v>
      </c>
      <c r="B362" s="4">
        <v>44084</v>
      </c>
      <c r="C362" s="2">
        <v>-2245.5</v>
      </c>
      <c r="D362" s="2">
        <f t="shared" si="114"/>
        <v>2724.3300000001036</v>
      </c>
      <c r="E362" s="2">
        <f>E361-C362</f>
        <v>1753016</v>
      </c>
      <c r="F362" s="2">
        <f t="shared" si="101"/>
        <v>1755740.33</v>
      </c>
      <c r="G362" s="2">
        <f t="shared" si="102"/>
        <v>728048.52485732071</v>
      </c>
      <c r="H362" s="3">
        <f t="shared" si="103"/>
        <v>0.41466754076174844</v>
      </c>
      <c r="M362" s="2">
        <f t="shared" si="104"/>
        <v>111687.83980614174</v>
      </c>
      <c r="N362" s="3">
        <f t="shared" si="105"/>
        <v>6.3612960241188815E-2</v>
      </c>
      <c r="O362" s="2">
        <f t="shared" si="106"/>
        <v>55173.890311660383</v>
      </c>
      <c r="P362" s="3">
        <f t="shared" si="107"/>
        <v>3.1424857861333276E-2</v>
      </c>
      <c r="Q362" s="2">
        <f t="shared" si="108"/>
        <v>402883.51591807522</v>
      </c>
      <c r="R362" s="3">
        <f t="shared" si="109"/>
        <v>0.22946645869783899</v>
      </c>
      <c r="S362" s="2">
        <f t="shared" si="110"/>
        <v>457946.55910680332</v>
      </c>
      <c r="T362" s="3">
        <f t="shared" si="111"/>
        <v>0.26082818243789119</v>
      </c>
      <c r="U362" s="9">
        <f t="shared" si="112"/>
        <v>1755740.3300000012</v>
      </c>
      <c r="V362" s="10">
        <f t="shared" si="113"/>
        <v>1.0000000000000009</v>
      </c>
    </row>
    <row r="363" spans="1:22" x14ac:dyDescent="0.25">
      <c r="A363" s="1" t="s">
        <v>24</v>
      </c>
      <c r="B363" s="4">
        <v>44109</v>
      </c>
      <c r="C363" s="2">
        <v>2245.5</v>
      </c>
      <c r="D363" s="2">
        <f t="shared" si="114"/>
        <v>4969.8300000001036</v>
      </c>
      <c r="E363" s="2">
        <f t="shared" si="115"/>
        <v>1753016</v>
      </c>
      <c r="F363" s="2">
        <f t="shared" si="101"/>
        <v>1757985.83</v>
      </c>
      <c r="G363" s="2">
        <f t="shared" si="102"/>
        <v>728979.66082010115</v>
      </c>
      <c r="H363" s="3">
        <f t="shared" si="103"/>
        <v>0.41466754076174844</v>
      </c>
      <c r="M363" s="2">
        <f t="shared" si="104"/>
        <v>111830.68270836333</v>
      </c>
      <c r="N363" s="3">
        <f t="shared" si="105"/>
        <v>6.3612960241188815E-2</v>
      </c>
      <c r="O363" s="2">
        <f t="shared" si="106"/>
        <v>55244.454829988004</v>
      </c>
      <c r="P363" s="3">
        <f t="shared" si="107"/>
        <v>3.1424857861333276E-2</v>
      </c>
      <c r="Q363" s="2">
        <f t="shared" si="108"/>
        <v>403398.78285108123</v>
      </c>
      <c r="R363" s="3">
        <f t="shared" si="109"/>
        <v>0.22946645869783899</v>
      </c>
      <c r="S363" s="2">
        <f t="shared" si="110"/>
        <v>458532.24879046757</v>
      </c>
      <c r="T363" s="3">
        <f t="shared" si="111"/>
        <v>0.26082818243789119</v>
      </c>
      <c r="U363" s="9">
        <f t="shared" si="112"/>
        <v>1757985.8300000012</v>
      </c>
      <c r="V363" s="10">
        <f t="shared" si="113"/>
        <v>1.0000000000000009</v>
      </c>
    </row>
    <row r="364" spans="1:22" x14ac:dyDescent="0.25">
      <c r="A364" s="1" t="s">
        <v>28</v>
      </c>
      <c r="B364" s="4">
        <v>44117</v>
      </c>
      <c r="C364" s="2">
        <v>-2245.5</v>
      </c>
      <c r="D364" s="2">
        <f t="shared" si="114"/>
        <v>2724.3300000001036</v>
      </c>
      <c r="E364" s="2">
        <f>E363-C364</f>
        <v>1755261.5</v>
      </c>
      <c r="F364" s="2">
        <f t="shared" si="101"/>
        <v>1757985.83</v>
      </c>
      <c r="G364" s="2">
        <f t="shared" si="102"/>
        <v>728979.66082010115</v>
      </c>
      <c r="H364" s="3">
        <f t="shared" si="103"/>
        <v>0.41466754076174844</v>
      </c>
      <c r="M364" s="2">
        <f t="shared" si="104"/>
        <v>111830.68270836333</v>
      </c>
      <c r="N364" s="3">
        <f t="shared" si="105"/>
        <v>6.3612960241188815E-2</v>
      </c>
      <c r="O364" s="2">
        <f t="shared" si="106"/>
        <v>55244.454829988004</v>
      </c>
      <c r="P364" s="3">
        <f t="shared" si="107"/>
        <v>3.1424857861333276E-2</v>
      </c>
      <c r="Q364" s="2">
        <f t="shared" si="108"/>
        <v>403398.78285108123</v>
      </c>
      <c r="R364" s="3">
        <f t="shared" si="109"/>
        <v>0.22946645869783899</v>
      </c>
      <c r="S364" s="2">
        <f t="shared" si="110"/>
        <v>458532.24879046757</v>
      </c>
      <c r="T364" s="3">
        <f t="shared" si="111"/>
        <v>0.26082818243789119</v>
      </c>
      <c r="U364" s="9">
        <f t="shared" si="112"/>
        <v>1757985.8300000012</v>
      </c>
      <c r="V364" s="10">
        <f t="shared" si="113"/>
        <v>1.0000000000000009</v>
      </c>
    </row>
    <row r="365" spans="1:22" x14ac:dyDescent="0.25">
      <c r="A365" s="1" t="s">
        <v>24</v>
      </c>
      <c r="B365" s="4">
        <v>44140</v>
      </c>
      <c r="C365" s="2">
        <v>2245.5</v>
      </c>
      <c r="D365" s="2">
        <f t="shared" si="114"/>
        <v>4969.8300000001036</v>
      </c>
      <c r="E365" s="2">
        <f t="shared" si="115"/>
        <v>1755261.5</v>
      </c>
      <c r="F365" s="2">
        <f t="shared" si="101"/>
        <v>1760231.33</v>
      </c>
      <c r="G365" s="2">
        <f t="shared" si="102"/>
        <v>729910.79678288172</v>
      </c>
      <c r="H365" s="3">
        <f t="shared" si="103"/>
        <v>0.41466754076174844</v>
      </c>
      <c r="M365" s="2">
        <f t="shared" si="104"/>
        <v>111973.52561058491</v>
      </c>
      <c r="N365" s="3">
        <f t="shared" si="105"/>
        <v>6.3612960241188815E-2</v>
      </c>
      <c r="O365" s="2">
        <f t="shared" si="106"/>
        <v>55315.019348315633</v>
      </c>
      <c r="P365" s="3">
        <f t="shared" si="107"/>
        <v>3.1424857861333276E-2</v>
      </c>
      <c r="Q365" s="2">
        <f t="shared" si="108"/>
        <v>403914.04978408723</v>
      </c>
      <c r="R365" s="3">
        <f t="shared" si="109"/>
        <v>0.22946645869783899</v>
      </c>
      <c r="S365" s="2">
        <f t="shared" si="110"/>
        <v>459117.93847413186</v>
      </c>
      <c r="T365" s="3">
        <f t="shared" si="111"/>
        <v>0.26082818243789119</v>
      </c>
      <c r="U365" s="9">
        <f t="shared" si="112"/>
        <v>1760231.3300000015</v>
      </c>
      <c r="V365" s="10">
        <f t="shared" si="113"/>
        <v>1.0000000000000009</v>
      </c>
    </row>
    <row r="366" spans="1:22" x14ac:dyDescent="0.25">
      <c r="A366" s="1" t="s">
        <v>28</v>
      </c>
      <c r="B366" s="4">
        <v>44145</v>
      </c>
      <c r="C366" s="2">
        <v>-2245.5</v>
      </c>
      <c r="D366" s="2">
        <f t="shared" si="114"/>
        <v>2724.3300000001036</v>
      </c>
      <c r="E366" s="2">
        <f>E365-C366</f>
        <v>1757507</v>
      </c>
      <c r="F366" s="2">
        <f t="shared" si="101"/>
        <v>1760231.33</v>
      </c>
      <c r="G366" s="2">
        <f t="shared" si="102"/>
        <v>729910.79678288172</v>
      </c>
      <c r="H366" s="3">
        <f t="shared" si="103"/>
        <v>0.41466754076174844</v>
      </c>
      <c r="M366" s="2">
        <f t="shared" si="104"/>
        <v>111973.52561058491</v>
      </c>
      <c r="N366" s="3">
        <f t="shared" si="105"/>
        <v>6.3612960241188815E-2</v>
      </c>
      <c r="O366" s="2">
        <f t="shared" si="106"/>
        <v>55315.019348315633</v>
      </c>
      <c r="P366" s="3">
        <f t="shared" si="107"/>
        <v>3.1424857861333276E-2</v>
      </c>
      <c r="Q366" s="2">
        <f t="shared" si="108"/>
        <v>403914.04978408723</v>
      </c>
      <c r="R366" s="3">
        <f t="shared" si="109"/>
        <v>0.22946645869783899</v>
      </c>
      <c r="S366" s="2">
        <f t="shared" si="110"/>
        <v>459117.93847413186</v>
      </c>
      <c r="T366" s="3">
        <f t="shared" si="111"/>
        <v>0.26082818243789119</v>
      </c>
      <c r="U366" s="9">
        <f t="shared" si="112"/>
        <v>1760231.3300000015</v>
      </c>
      <c r="V366" s="10">
        <f t="shared" si="113"/>
        <v>1.0000000000000009</v>
      </c>
    </row>
    <row r="367" spans="1:22" x14ac:dyDescent="0.25">
      <c r="A367" s="1" t="s">
        <v>24</v>
      </c>
      <c r="B367" s="4">
        <v>44172</v>
      </c>
      <c r="C367" s="2">
        <v>2245.5</v>
      </c>
      <c r="D367" s="2">
        <f t="shared" si="114"/>
        <v>4969.8300000001036</v>
      </c>
      <c r="E367" s="2">
        <f t="shared" si="115"/>
        <v>1757507</v>
      </c>
      <c r="F367" s="2">
        <f t="shared" si="101"/>
        <v>1762476.83</v>
      </c>
      <c r="G367" s="2">
        <f t="shared" si="102"/>
        <v>730841.93274566217</v>
      </c>
      <c r="H367" s="3">
        <f t="shared" si="103"/>
        <v>0.41466754076174844</v>
      </c>
      <c r="M367" s="2">
        <f t="shared" si="104"/>
        <v>112116.3685128065</v>
      </c>
      <c r="N367" s="3">
        <f t="shared" si="105"/>
        <v>6.3612960241188815E-2</v>
      </c>
      <c r="O367" s="2">
        <f t="shared" si="106"/>
        <v>55385.583866643254</v>
      </c>
      <c r="P367" s="3">
        <f t="shared" si="107"/>
        <v>3.1424857861333276E-2</v>
      </c>
      <c r="Q367" s="2">
        <f t="shared" si="108"/>
        <v>404429.31671709323</v>
      </c>
      <c r="R367" s="3">
        <f t="shared" si="109"/>
        <v>0.22946645869783899</v>
      </c>
      <c r="S367" s="2">
        <f t="shared" si="110"/>
        <v>459703.62815779616</v>
      </c>
      <c r="T367" s="3">
        <f t="shared" si="111"/>
        <v>0.26082818243789119</v>
      </c>
      <c r="U367" s="9">
        <f t="shared" si="112"/>
        <v>1762476.8300000012</v>
      </c>
      <c r="V367" s="10">
        <f t="shared" si="113"/>
        <v>1.0000000000000009</v>
      </c>
    </row>
    <row r="368" spans="1:22" x14ac:dyDescent="0.25">
      <c r="A368" s="1" t="s">
        <v>28</v>
      </c>
      <c r="B368" s="4">
        <v>44179</v>
      </c>
      <c r="C368" s="2">
        <v>-2245.5</v>
      </c>
      <c r="D368" s="2">
        <f t="shared" si="114"/>
        <v>2724.3300000001036</v>
      </c>
      <c r="E368" s="2">
        <f>E367-C368</f>
        <v>1759752.5</v>
      </c>
      <c r="F368" s="2">
        <f t="shared" ref="F368:F374" si="129">D368+E368</f>
        <v>1762476.83</v>
      </c>
      <c r="G368" s="2">
        <f t="shared" ref="G368:G375" si="130">F368*H367</f>
        <v>730841.93274566217</v>
      </c>
      <c r="H368" s="3">
        <f t="shared" ref="H368:H374" si="131">G368/F368</f>
        <v>0.41466754076174844</v>
      </c>
      <c r="M368" s="2">
        <f t="shared" ref="M368:M374" si="132">F368*N367</f>
        <v>112116.3685128065</v>
      </c>
      <c r="N368" s="3">
        <f t="shared" ref="N368:N374" si="133">M368/F368</f>
        <v>6.3612960241188815E-2</v>
      </c>
      <c r="O368" s="2">
        <f t="shared" ref="O368:O374" si="134">F368*P367</f>
        <v>55385.583866643254</v>
      </c>
      <c r="P368" s="3">
        <f t="shared" ref="P368:P374" si="135">O368/F368</f>
        <v>3.1424857861333276E-2</v>
      </c>
      <c r="Q368" s="2">
        <f t="shared" ref="Q368:Q374" si="136">F368*R367</f>
        <v>404429.31671709323</v>
      </c>
      <c r="R368" s="3">
        <f t="shared" ref="R368:R374" si="137">Q368/F368</f>
        <v>0.22946645869783899</v>
      </c>
      <c r="S368" s="2">
        <f t="shared" ref="S368:S374" si="138">F368*T367</f>
        <v>459703.62815779616</v>
      </c>
      <c r="T368" s="3">
        <f t="shared" ref="T368:T374" si="139">S368/F368</f>
        <v>0.26082818243789119</v>
      </c>
      <c r="U368" s="9">
        <f t="shared" ref="U368:U374" si="140">G368+M368+O368+Q368+S368</f>
        <v>1762476.8300000012</v>
      </c>
      <c r="V368" s="10">
        <f t="shared" ref="V368:V374" si="141">H368+N368+P368+R368+T368</f>
        <v>1.0000000000000009</v>
      </c>
    </row>
    <row r="369" spans="1:22" x14ac:dyDescent="0.25">
      <c r="A369" s="1" t="s">
        <v>24</v>
      </c>
      <c r="B369" s="4">
        <v>44201</v>
      </c>
      <c r="C369" s="2">
        <v>2245.5</v>
      </c>
      <c r="D369" s="2">
        <f t="shared" si="114"/>
        <v>4969.8300000001036</v>
      </c>
      <c r="E369" s="2">
        <f t="shared" ref="E369:E373" si="142">E368</f>
        <v>1759752.5</v>
      </c>
      <c r="F369" s="2">
        <f t="shared" si="129"/>
        <v>1764722.33</v>
      </c>
      <c r="G369" s="2">
        <f t="shared" si="130"/>
        <v>731773.06870844273</v>
      </c>
      <c r="H369" s="3">
        <f t="shared" si="131"/>
        <v>0.41466754076174844</v>
      </c>
      <c r="M369" s="2">
        <f t="shared" si="132"/>
        <v>112259.2114150281</v>
      </c>
      <c r="N369" s="3">
        <f t="shared" si="133"/>
        <v>6.3612960241188815E-2</v>
      </c>
      <c r="O369" s="2">
        <f t="shared" si="134"/>
        <v>55456.148384970875</v>
      </c>
      <c r="P369" s="3">
        <f t="shared" si="135"/>
        <v>3.1424857861333276E-2</v>
      </c>
      <c r="Q369" s="2">
        <f t="shared" si="136"/>
        <v>404944.58365009923</v>
      </c>
      <c r="R369" s="3">
        <f t="shared" si="137"/>
        <v>0.22946645869783899</v>
      </c>
      <c r="S369" s="2">
        <f t="shared" si="138"/>
        <v>460289.31784146046</v>
      </c>
      <c r="T369" s="3">
        <f t="shared" si="139"/>
        <v>0.26082818243789119</v>
      </c>
      <c r="U369" s="9">
        <f t="shared" si="140"/>
        <v>1764722.3300000015</v>
      </c>
      <c r="V369" s="10">
        <f t="shared" si="141"/>
        <v>1.0000000000000009</v>
      </c>
    </row>
    <row r="370" spans="1:22" x14ac:dyDescent="0.25">
      <c r="A370" s="1" t="s">
        <v>28</v>
      </c>
      <c r="B370" s="4">
        <v>44209</v>
      </c>
      <c r="C370" s="2">
        <v>-2245.5</v>
      </c>
      <c r="D370" s="2">
        <f t="shared" ref="D370:D374" si="143">D369+C370</f>
        <v>2724.3300000001036</v>
      </c>
      <c r="E370" s="2">
        <f>E369-C370</f>
        <v>1761998</v>
      </c>
      <c r="F370" s="2">
        <f t="shared" si="129"/>
        <v>1764722.33</v>
      </c>
      <c r="G370" s="2">
        <f t="shared" si="130"/>
        <v>731773.06870844273</v>
      </c>
      <c r="H370" s="3">
        <f t="shared" si="131"/>
        <v>0.41466754076174844</v>
      </c>
      <c r="M370" s="2">
        <f t="shared" si="132"/>
        <v>112259.2114150281</v>
      </c>
      <c r="N370" s="3">
        <f t="shared" si="133"/>
        <v>6.3612960241188815E-2</v>
      </c>
      <c r="O370" s="2">
        <f t="shared" si="134"/>
        <v>55456.148384970875</v>
      </c>
      <c r="P370" s="3">
        <f t="shared" si="135"/>
        <v>3.1424857861333276E-2</v>
      </c>
      <c r="Q370" s="2">
        <f t="shared" si="136"/>
        <v>404944.58365009923</v>
      </c>
      <c r="R370" s="3">
        <f t="shared" si="137"/>
        <v>0.22946645869783899</v>
      </c>
      <c r="S370" s="2">
        <f t="shared" si="138"/>
        <v>460289.31784146046</v>
      </c>
      <c r="T370" s="3">
        <f t="shared" si="139"/>
        <v>0.26082818243789119</v>
      </c>
      <c r="U370" s="9">
        <f t="shared" si="140"/>
        <v>1764722.3300000015</v>
      </c>
      <c r="V370" s="10">
        <f t="shared" si="141"/>
        <v>1.0000000000000009</v>
      </c>
    </row>
    <row r="371" spans="1:22" x14ac:dyDescent="0.25">
      <c r="A371" s="1" t="s">
        <v>24</v>
      </c>
      <c r="B371" s="4">
        <v>44232</v>
      </c>
      <c r="C371" s="2">
        <v>2245.5</v>
      </c>
      <c r="D371" s="2">
        <f t="shared" si="143"/>
        <v>4969.8300000001036</v>
      </c>
      <c r="E371" s="2">
        <f t="shared" si="142"/>
        <v>1761998</v>
      </c>
      <c r="F371" s="2">
        <f t="shared" si="129"/>
        <v>1766967.83</v>
      </c>
      <c r="G371" s="2">
        <f t="shared" si="130"/>
        <v>732704.20467122318</v>
      </c>
      <c r="H371" s="3">
        <f t="shared" si="131"/>
        <v>0.41466754076174844</v>
      </c>
      <c r="M371" s="2">
        <f t="shared" si="132"/>
        <v>112402.05431724968</v>
      </c>
      <c r="N371" s="3">
        <f t="shared" si="133"/>
        <v>6.3612960241188815E-2</v>
      </c>
      <c r="O371" s="2">
        <f t="shared" si="134"/>
        <v>55526.712903298503</v>
      </c>
      <c r="P371" s="3">
        <f t="shared" si="135"/>
        <v>3.1424857861333276E-2</v>
      </c>
      <c r="Q371" s="2">
        <f t="shared" si="136"/>
        <v>405459.85058310523</v>
      </c>
      <c r="R371" s="3">
        <f t="shared" si="137"/>
        <v>0.22946645869783899</v>
      </c>
      <c r="S371" s="2">
        <f t="shared" si="138"/>
        <v>460875.0075251247</v>
      </c>
      <c r="T371" s="3">
        <f t="shared" si="139"/>
        <v>0.26082818243789119</v>
      </c>
      <c r="U371" s="9">
        <f t="shared" si="140"/>
        <v>1766967.8300000015</v>
      </c>
      <c r="V371" s="10">
        <f t="shared" si="141"/>
        <v>1.0000000000000009</v>
      </c>
    </row>
    <row r="372" spans="1:22" x14ac:dyDescent="0.25">
      <c r="A372" s="1" t="s">
        <v>28</v>
      </c>
      <c r="B372" s="4">
        <v>44237</v>
      </c>
      <c r="C372" s="2">
        <v>-2245.5</v>
      </c>
      <c r="D372" s="2">
        <f t="shared" si="143"/>
        <v>2724.3300000001036</v>
      </c>
      <c r="E372" s="2">
        <f>E371-C372</f>
        <v>1764243.5</v>
      </c>
      <c r="F372" s="2">
        <f t="shared" si="129"/>
        <v>1766967.83</v>
      </c>
      <c r="G372" s="2">
        <f t="shared" si="130"/>
        <v>732704.20467122318</v>
      </c>
      <c r="H372" s="3">
        <f t="shared" si="131"/>
        <v>0.41466754076174844</v>
      </c>
      <c r="M372" s="2">
        <f t="shared" si="132"/>
        <v>112402.05431724968</v>
      </c>
      <c r="N372" s="3">
        <f t="shared" si="133"/>
        <v>6.3612960241188815E-2</v>
      </c>
      <c r="O372" s="2">
        <f t="shared" si="134"/>
        <v>55526.712903298503</v>
      </c>
      <c r="P372" s="3">
        <f t="shared" si="135"/>
        <v>3.1424857861333276E-2</v>
      </c>
      <c r="Q372" s="2">
        <f t="shared" si="136"/>
        <v>405459.85058310523</v>
      </c>
      <c r="R372" s="3">
        <f t="shared" si="137"/>
        <v>0.22946645869783899</v>
      </c>
      <c r="S372" s="2">
        <f t="shared" si="138"/>
        <v>460875.0075251247</v>
      </c>
      <c r="T372" s="3">
        <f t="shared" si="139"/>
        <v>0.26082818243789119</v>
      </c>
      <c r="U372" s="9">
        <f t="shared" si="140"/>
        <v>1766967.8300000015</v>
      </c>
      <c r="V372" s="10">
        <f t="shared" si="141"/>
        <v>1.0000000000000009</v>
      </c>
    </row>
    <row r="373" spans="1:22" x14ac:dyDescent="0.25">
      <c r="A373" s="1" t="s">
        <v>24</v>
      </c>
      <c r="B373" s="4">
        <v>44260</v>
      </c>
      <c r="C373" s="2">
        <v>2245.5</v>
      </c>
      <c r="D373" s="2">
        <f t="shared" si="143"/>
        <v>4969.8300000001036</v>
      </c>
      <c r="E373" s="2">
        <f t="shared" si="142"/>
        <v>1764243.5</v>
      </c>
      <c r="F373" s="2">
        <f t="shared" si="129"/>
        <v>1769213.33</v>
      </c>
      <c r="G373" s="2">
        <f t="shared" si="130"/>
        <v>733635.34063400375</v>
      </c>
      <c r="H373" s="3">
        <f t="shared" si="131"/>
        <v>0.41466754076174844</v>
      </c>
      <c r="M373" s="2">
        <f t="shared" si="132"/>
        <v>112544.89721947127</v>
      </c>
      <c r="N373" s="3">
        <f t="shared" si="133"/>
        <v>6.3612960241188815E-2</v>
      </c>
      <c r="O373" s="2">
        <f t="shared" si="134"/>
        <v>55597.277421626124</v>
      </c>
      <c r="P373" s="3">
        <f t="shared" si="135"/>
        <v>3.1424857861333276E-2</v>
      </c>
      <c r="Q373" s="2">
        <f t="shared" si="136"/>
        <v>405975.11751611123</v>
      </c>
      <c r="R373" s="3">
        <f t="shared" si="137"/>
        <v>0.22946645869783902</v>
      </c>
      <c r="S373" s="2">
        <f t="shared" si="138"/>
        <v>461460.697208789</v>
      </c>
      <c r="T373" s="3">
        <f t="shared" si="139"/>
        <v>0.26082818243789119</v>
      </c>
      <c r="U373" s="9">
        <f t="shared" si="140"/>
        <v>1769213.3300000012</v>
      </c>
      <c r="V373" s="10">
        <f t="shared" si="141"/>
        <v>1.0000000000000009</v>
      </c>
    </row>
    <row r="374" spans="1:22" x14ac:dyDescent="0.25">
      <c r="A374" s="1" t="s">
        <v>28</v>
      </c>
      <c r="B374" s="4">
        <v>44265</v>
      </c>
      <c r="C374" s="2">
        <v>-2245.5</v>
      </c>
      <c r="D374" s="2">
        <f t="shared" si="143"/>
        <v>2724.3300000001036</v>
      </c>
      <c r="E374" s="2">
        <f>E373-C374</f>
        <v>1766489</v>
      </c>
      <c r="F374" s="2">
        <f t="shared" si="129"/>
        <v>1769213.33</v>
      </c>
      <c r="G374" s="2">
        <f t="shared" si="130"/>
        <v>733635.34063400375</v>
      </c>
      <c r="H374" s="3">
        <f t="shared" si="131"/>
        <v>0.41466754076174844</v>
      </c>
      <c r="M374" s="2">
        <f t="shared" si="132"/>
        <v>112544.89721947127</v>
      </c>
      <c r="N374" s="3">
        <f t="shared" si="133"/>
        <v>6.3612960241188815E-2</v>
      </c>
      <c r="O374" s="2">
        <f t="shared" si="134"/>
        <v>55597.277421626124</v>
      </c>
      <c r="P374" s="3">
        <f t="shared" si="135"/>
        <v>3.1424857861333276E-2</v>
      </c>
      <c r="Q374" s="2">
        <f t="shared" si="136"/>
        <v>405975.11751611123</v>
      </c>
      <c r="R374" s="3">
        <f t="shared" si="137"/>
        <v>0.22946645869783902</v>
      </c>
      <c r="S374" s="2">
        <f t="shared" si="138"/>
        <v>461460.697208789</v>
      </c>
      <c r="T374" s="3">
        <f t="shared" si="139"/>
        <v>0.26082818243789119</v>
      </c>
      <c r="U374" s="9">
        <f t="shared" si="140"/>
        <v>1769213.3300000012</v>
      </c>
      <c r="V374" s="10">
        <f t="shared" si="141"/>
        <v>1.0000000000000009</v>
      </c>
    </row>
    <row r="375" spans="1:22" x14ac:dyDescent="0.25">
      <c r="A375" s="1" t="s">
        <v>44</v>
      </c>
      <c r="B375" s="4">
        <v>44285</v>
      </c>
      <c r="C375" s="2">
        <v>0</v>
      </c>
      <c r="D375" s="2">
        <f t="shared" ref="D375" si="144">D374+C375</f>
        <v>2724.3300000001036</v>
      </c>
      <c r="E375" s="2">
        <f>1610503.45+360000+61874</f>
        <v>2032377.45</v>
      </c>
      <c r="F375" s="2">
        <f t="shared" ref="F375" si="145">D375+E375</f>
        <v>2035101.78</v>
      </c>
      <c r="G375" s="2">
        <f t="shared" si="130"/>
        <v>843890.65031245677</v>
      </c>
      <c r="H375" s="3">
        <f t="shared" ref="H375" si="146">G375/F375</f>
        <v>0.41466754076174844</v>
      </c>
      <c r="M375" s="2">
        <f t="shared" ref="M375" si="147">F375*N374</f>
        <v>129458.84861791259</v>
      </c>
      <c r="N375" s="3">
        <f t="shared" ref="N375" si="148">M375/F375</f>
        <v>6.3612960241188815E-2</v>
      </c>
      <c r="O375" s="2">
        <f t="shared" ref="O375" si="149">F375*P374</f>
        <v>63952.784169846345</v>
      </c>
      <c r="P375" s="3">
        <f t="shared" ref="P375" si="150">O375/F375</f>
        <v>3.1424857861333276E-2</v>
      </c>
      <c r="Q375" s="2">
        <f t="shared" ref="Q375" si="151">F375*R374</f>
        <v>466987.59854626865</v>
      </c>
      <c r="R375" s="3">
        <f t="shared" ref="R375" si="152">Q375/F375</f>
        <v>0.22946645869783899</v>
      </c>
      <c r="S375" s="2">
        <f t="shared" ref="S375" si="153">F375*T374</f>
        <v>530811.89835351706</v>
      </c>
      <c r="T375" s="3">
        <f t="shared" ref="T375" si="154">S375/F375</f>
        <v>0.26082818243789119</v>
      </c>
      <c r="U375" s="9">
        <f t="shared" ref="U375" si="155">G375+M375+O375+Q375+S375</f>
        <v>2035101.7800000014</v>
      </c>
      <c r="V375" s="10">
        <f t="shared" ref="V375" si="156">H375+N375+P375+R375+T375</f>
        <v>1.0000000000000009</v>
      </c>
    </row>
    <row r="376" spans="1:22" x14ac:dyDescent="0.25">
      <c r="A376" s="1" t="s">
        <v>24</v>
      </c>
      <c r="B376" s="4">
        <v>44292</v>
      </c>
      <c r="C376" s="2">
        <v>2245.5</v>
      </c>
      <c r="D376" s="2">
        <f t="shared" ref="D376:D395" si="157">D375+C376</f>
        <v>4969.8300000001036</v>
      </c>
      <c r="E376" s="2">
        <v>2032378.45</v>
      </c>
      <c r="F376" s="2">
        <f t="shared" ref="F376:F395" si="158">D376+E376</f>
        <v>2037348.28</v>
      </c>
      <c r="G376" s="2">
        <f t="shared" ref="G376:G379" si="159">F376*H375</f>
        <v>844822.20094277814</v>
      </c>
      <c r="H376" s="3">
        <f t="shared" ref="H376:H379" si="160">G376/F376</f>
        <v>0.41466754076174844</v>
      </c>
      <c r="M376" s="2">
        <f t="shared" ref="M376:M395" si="161">F376*N375</f>
        <v>129601.75513309443</v>
      </c>
      <c r="N376" s="3">
        <f t="shared" ref="N376:N395" si="162">M376/F376</f>
        <v>6.3612960241188815E-2</v>
      </c>
      <c r="O376" s="2">
        <f t="shared" ref="O376:O395" si="163">F376*P375</f>
        <v>64023.380113031832</v>
      </c>
      <c r="P376" s="3">
        <f t="shared" ref="P376:P395" si="164">O376/F376</f>
        <v>3.1424857861333276E-2</v>
      </c>
      <c r="Q376" s="2">
        <f t="shared" ref="Q376:Q395" si="165">F376*R375</f>
        <v>467503.09494573332</v>
      </c>
      <c r="R376" s="3">
        <f t="shared" ref="R376:R395" si="166">Q376/F376</f>
        <v>0.22946645869783899</v>
      </c>
      <c r="S376" s="2">
        <f t="shared" ref="S376:S395" si="167">F376*T375</f>
        <v>531397.84886536386</v>
      </c>
      <c r="T376" s="3">
        <f t="shared" ref="T376:T395" si="168">S376/F376</f>
        <v>0.26082818243789119</v>
      </c>
      <c r="U376" s="9">
        <f t="shared" ref="U376:U379" si="169">G376+M376+O376+Q376+S376</f>
        <v>2037348.2800000017</v>
      </c>
      <c r="V376" s="10">
        <f t="shared" ref="V376:V379" si="170">H376+N376+P376+R376+T376</f>
        <v>1.0000000000000009</v>
      </c>
    </row>
    <row r="377" spans="1:22" x14ac:dyDescent="0.25">
      <c r="A377" s="4" t="s">
        <v>28</v>
      </c>
      <c r="B377" s="4">
        <v>44298</v>
      </c>
      <c r="C377" s="2">
        <v>-2245.5</v>
      </c>
      <c r="D377" s="2">
        <f t="shared" si="157"/>
        <v>2724.3300000001036</v>
      </c>
      <c r="E377" s="2">
        <f>E376-C377</f>
        <v>2034623.95</v>
      </c>
      <c r="F377" s="2">
        <f t="shared" si="158"/>
        <v>2037348.28</v>
      </c>
      <c r="G377" s="2">
        <f t="shared" si="159"/>
        <v>844822.20094277814</v>
      </c>
      <c r="H377" s="3">
        <f t="shared" si="160"/>
        <v>0.41466754076174844</v>
      </c>
      <c r="M377" s="2">
        <f t="shared" si="161"/>
        <v>129601.75513309443</v>
      </c>
      <c r="N377" s="3">
        <f t="shared" si="162"/>
        <v>6.3612960241188815E-2</v>
      </c>
      <c r="O377" s="2">
        <f t="shared" si="163"/>
        <v>64023.380113031832</v>
      </c>
      <c r="P377" s="3">
        <f t="shared" si="164"/>
        <v>3.1424857861333276E-2</v>
      </c>
      <c r="Q377" s="2">
        <f t="shared" si="165"/>
        <v>467503.09494573332</v>
      </c>
      <c r="R377" s="3">
        <f t="shared" si="166"/>
        <v>0.22946645869783899</v>
      </c>
      <c r="S377" s="2">
        <f t="shared" si="167"/>
        <v>531397.84886536386</v>
      </c>
      <c r="T377" s="3">
        <f t="shared" si="168"/>
        <v>0.26082818243789119</v>
      </c>
      <c r="U377" s="9">
        <f t="shared" si="169"/>
        <v>2037348.2800000017</v>
      </c>
      <c r="V377" s="10">
        <f t="shared" si="170"/>
        <v>1.0000000000000009</v>
      </c>
    </row>
    <row r="378" spans="1:22" x14ac:dyDescent="0.25">
      <c r="A378" s="1" t="s">
        <v>24</v>
      </c>
      <c r="B378" s="4">
        <v>44321</v>
      </c>
      <c r="C378" s="2">
        <v>2245.5</v>
      </c>
      <c r="D378" s="2">
        <f t="shared" si="157"/>
        <v>4969.8300000001036</v>
      </c>
      <c r="E378" s="2">
        <v>2032380.45</v>
      </c>
      <c r="F378" s="2">
        <f t="shared" si="158"/>
        <v>2037350.28</v>
      </c>
      <c r="G378" s="2">
        <f t="shared" si="159"/>
        <v>844823.03027785965</v>
      </c>
      <c r="H378" s="3">
        <f t="shared" si="160"/>
        <v>0.41466754076174844</v>
      </c>
      <c r="M378" s="2">
        <f t="shared" si="161"/>
        <v>129601.8823590149</v>
      </c>
      <c r="N378" s="3">
        <f t="shared" si="162"/>
        <v>6.3612960241188815E-2</v>
      </c>
      <c r="O378" s="2">
        <f t="shared" si="163"/>
        <v>64023.442962747555</v>
      </c>
      <c r="P378" s="3">
        <f t="shared" si="164"/>
        <v>3.1424857861333276E-2</v>
      </c>
      <c r="Q378" s="2">
        <f t="shared" si="165"/>
        <v>467503.55387865071</v>
      </c>
      <c r="R378" s="3">
        <f t="shared" si="166"/>
        <v>0.22946645869783899</v>
      </c>
      <c r="S378" s="2">
        <f t="shared" si="167"/>
        <v>531398.37052172865</v>
      </c>
      <c r="T378" s="3">
        <f t="shared" si="168"/>
        <v>0.26082818243789119</v>
      </c>
      <c r="U378" s="9">
        <f t="shared" si="169"/>
        <v>2037350.2800000014</v>
      </c>
      <c r="V378" s="10">
        <f t="shared" si="170"/>
        <v>1.0000000000000009</v>
      </c>
    </row>
    <row r="379" spans="1:22" x14ac:dyDescent="0.25">
      <c r="A379" s="4" t="s">
        <v>28</v>
      </c>
      <c r="B379" s="4">
        <v>44326</v>
      </c>
      <c r="C379" s="2">
        <v>-2245.5</v>
      </c>
      <c r="D379" s="2">
        <f t="shared" si="157"/>
        <v>2724.3300000001036</v>
      </c>
      <c r="E379" s="2">
        <f>E378-C379</f>
        <v>2034625.95</v>
      </c>
      <c r="F379" s="2">
        <f t="shared" si="158"/>
        <v>2037350.28</v>
      </c>
      <c r="G379" s="2">
        <f t="shared" si="159"/>
        <v>844823.03027785965</v>
      </c>
      <c r="H379" s="3">
        <f t="shared" si="160"/>
        <v>0.41466754076174844</v>
      </c>
      <c r="M379" s="2">
        <f t="shared" si="161"/>
        <v>129601.8823590149</v>
      </c>
      <c r="N379" s="3">
        <f t="shared" si="162"/>
        <v>6.3612960241188815E-2</v>
      </c>
      <c r="O379" s="2">
        <f t="shared" si="163"/>
        <v>64023.442962747555</v>
      </c>
      <c r="P379" s="3">
        <f t="shared" si="164"/>
        <v>3.1424857861333276E-2</v>
      </c>
      <c r="Q379" s="2">
        <f t="shared" si="165"/>
        <v>467503.55387865071</v>
      </c>
      <c r="R379" s="3">
        <f t="shared" si="166"/>
        <v>0.22946645869783899</v>
      </c>
      <c r="S379" s="2">
        <f t="shared" si="167"/>
        <v>531398.37052172865</v>
      </c>
      <c r="T379" s="3">
        <f t="shared" si="168"/>
        <v>0.26082818243789119</v>
      </c>
      <c r="U379" s="9">
        <f t="shared" si="169"/>
        <v>2037350.2800000014</v>
      </c>
      <c r="V379" s="10">
        <f t="shared" si="170"/>
        <v>1.0000000000000009</v>
      </c>
    </row>
    <row r="380" spans="1:22" x14ac:dyDescent="0.25">
      <c r="A380" s="4" t="s">
        <v>62</v>
      </c>
      <c r="B380" s="4">
        <v>44335</v>
      </c>
      <c r="C380" s="2">
        <v>0</v>
      </c>
      <c r="D380" s="2">
        <f t="shared" ref="D380:D381" si="171">D379+C380</f>
        <v>2724.3300000001036</v>
      </c>
      <c r="E380" s="2">
        <f>E379</f>
        <v>2034625.95</v>
      </c>
      <c r="F380" s="2">
        <f t="shared" ref="F380:F381" si="172">D380+E380</f>
        <v>2037350.28</v>
      </c>
      <c r="G380" s="2">
        <f>G379</f>
        <v>844823.03027785965</v>
      </c>
      <c r="H380" s="3">
        <f t="shared" ref="H380" si="173">G380/F380</f>
        <v>0.41466754076174844</v>
      </c>
      <c r="I380" s="2">
        <f t="shared" ref="I380" si="174">G380-K380</f>
        <v>932.39027785963845</v>
      </c>
      <c r="J380" s="3">
        <f t="shared" ref="J380:J382" si="175">I380/F380</f>
        <v>4.5764848932096174E-4</v>
      </c>
      <c r="K380" s="2">
        <f>210972.66*4</f>
        <v>843890.64</v>
      </c>
      <c r="L380" s="3">
        <f t="shared" ref="L380:L382" si="176">K380/F380</f>
        <v>0.41420989227242749</v>
      </c>
      <c r="M380" s="2">
        <f>M379</f>
        <v>129601.8823590149</v>
      </c>
      <c r="N380" s="3">
        <f t="shared" ref="N380:N381" si="177">M380/F380</f>
        <v>6.3612960241188815E-2</v>
      </c>
      <c r="O380" s="2">
        <f>O379</f>
        <v>64023.442962747555</v>
      </c>
      <c r="P380" s="3">
        <f t="shared" ref="P380:P381" si="178">O380/F380</f>
        <v>3.1424857861333276E-2</v>
      </c>
      <c r="Q380" s="2">
        <f>Q379</f>
        <v>467503.55387865071</v>
      </c>
      <c r="R380" s="3">
        <f t="shared" ref="R380:R381" si="179">Q380/F380</f>
        <v>0.22946645869783899</v>
      </c>
      <c r="S380" s="2">
        <f>S379</f>
        <v>531398.37052172865</v>
      </c>
      <c r="T380" s="3">
        <f t="shared" ref="T380:T381" si="180">S380/F380</f>
        <v>0.26082818243789119</v>
      </c>
      <c r="U380" s="9">
        <f t="shared" ref="U380:U382" si="181">I380+K380+M380+O380+Q380+S380</f>
        <v>2037350.2800000014</v>
      </c>
      <c r="V380" s="10">
        <f t="shared" ref="V380:V382" si="182">J380+L380+N380+P380+R380+T380</f>
        <v>1.0000000000000009</v>
      </c>
    </row>
    <row r="381" spans="1:22" x14ac:dyDescent="0.25">
      <c r="A381" s="1" t="s">
        <v>50</v>
      </c>
      <c r="B381" s="4">
        <v>44343</v>
      </c>
      <c r="C381" s="2">
        <v>61902.05</v>
      </c>
      <c r="D381" s="2">
        <f t="shared" si="171"/>
        <v>64626.380000000107</v>
      </c>
      <c r="E381" s="2">
        <f>E380-61874</f>
        <v>1972751.95</v>
      </c>
      <c r="F381" s="2">
        <f t="shared" si="172"/>
        <v>2037378.33</v>
      </c>
      <c r="G381" s="2"/>
      <c r="H381" s="3"/>
      <c r="I381" s="2">
        <f>F381*J380</f>
        <v>932.40311489976386</v>
      </c>
      <c r="J381" s="3">
        <f t="shared" si="175"/>
        <v>4.5764848932096174E-4</v>
      </c>
      <c r="K381" s="2">
        <f>F381*L380</f>
        <v>843902.25858747831</v>
      </c>
      <c r="L381" s="3">
        <f t="shared" si="176"/>
        <v>0.41420989227242749</v>
      </c>
      <c r="M381" s="2">
        <f t="shared" ref="M381" si="183">F381*N380</f>
        <v>129603.66670254967</v>
      </c>
      <c r="N381" s="3">
        <f t="shared" si="177"/>
        <v>6.3612960241188815E-2</v>
      </c>
      <c r="O381" s="2">
        <f t="shared" ref="O381" si="184">F381*P380</f>
        <v>64024.324430010565</v>
      </c>
      <c r="P381" s="3">
        <f t="shared" si="178"/>
        <v>3.1424857861333276E-2</v>
      </c>
      <c r="Q381" s="2">
        <f t="shared" ref="Q381" si="185">F381*R380</f>
        <v>467509.99041281722</v>
      </c>
      <c r="R381" s="3">
        <f t="shared" si="179"/>
        <v>0.22946645869783899</v>
      </c>
      <c r="S381" s="2">
        <f t="shared" ref="S381" si="186">F381*T380</f>
        <v>531405.68675224611</v>
      </c>
      <c r="T381" s="3">
        <f t="shared" si="180"/>
        <v>0.26082818243789119</v>
      </c>
      <c r="U381" s="9">
        <f t="shared" si="181"/>
        <v>2037378.3300000015</v>
      </c>
      <c r="V381" s="10">
        <f t="shared" si="182"/>
        <v>1.0000000000000009</v>
      </c>
    </row>
    <row r="382" spans="1:22" x14ac:dyDescent="0.25">
      <c r="A382" s="4" t="s">
        <v>24</v>
      </c>
      <c r="B382" s="4">
        <v>44354</v>
      </c>
      <c r="C382" s="2">
        <v>2245.5</v>
      </c>
      <c r="D382" s="2">
        <f t="shared" si="157"/>
        <v>66871.880000000107</v>
      </c>
      <c r="E382" s="2">
        <f>E381</f>
        <v>1972751.95</v>
      </c>
      <c r="F382" s="2">
        <f t="shared" si="158"/>
        <v>2039623.83</v>
      </c>
      <c r="G382" s="2"/>
      <c r="H382" s="3"/>
      <c r="I382" s="2">
        <f>F382*J381</f>
        <v>933.43076458253415</v>
      </c>
      <c r="J382" s="3">
        <f t="shared" si="175"/>
        <v>4.5764848932096174E-4</v>
      </c>
      <c r="K382" s="2">
        <f>F382*L381</f>
        <v>844832.36690057605</v>
      </c>
      <c r="L382" s="3">
        <f t="shared" si="176"/>
        <v>0.41420989227242749</v>
      </c>
      <c r="M382" s="2">
        <f t="shared" si="161"/>
        <v>129746.50960477126</v>
      </c>
      <c r="N382" s="3">
        <f t="shared" si="162"/>
        <v>6.3612960241188815E-2</v>
      </c>
      <c r="O382" s="2">
        <f t="shared" si="163"/>
        <v>64094.888948338186</v>
      </c>
      <c r="P382" s="3">
        <f t="shared" si="164"/>
        <v>3.1424857861333276E-2</v>
      </c>
      <c r="Q382" s="2">
        <f t="shared" si="165"/>
        <v>468025.25734582322</v>
      </c>
      <c r="R382" s="3">
        <f t="shared" si="166"/>
        <v>0.22946645869783899</v>
      </c>
      <c r="S382" s="2">
        <f t="shared" si="167"/>
        <v>531991.37643591035</v>
      </c>
      <c r="T382" s="3">
        <f t="shared" si="168"/>
        <v>0.26082818243789119</v>
      </c>
      <c r="U382" s="9">
        <f t="shared" si="181"/>
        <v>2039623.8300000017</v>
      </c>
      <c r="V382" s="10">
        <f t="shared" si="182"/>
        <v>1.0000000000000009</v>
      </c>
    </row>
    <row r="383" spans="1:22" x14ac:dyDescent="0.25">
      <c r="A383" s="1" t="s">
        <v>51</v>
      </c>
      <c r="B383" s="4">
        <v>44357</v>
      </c>
      <c r="C383" s="2">
        <v>-210972.66</v>
      </c>
      <c r="D383" s="2">
        <f t="shared" si="157"/>
        <v>-144100.77999999991</v>
      </c>
      <c r="E383" s="2">
        <f t="shared" ref="E383:E402" si="187">E382</f>
        <v>1972751.95</v>
      </c>
      <c r="F383" s="2">
        <f t="shared" si="158"/>
        <v>1828651.17</v>
      </c>
      <c r="G383" s="2"/>
      <c r="H383" s="3"/>
      <c r="I383" s="2">
        <f>I382</f>
        <v>933.43076458253415</v>
      </c>
      <c r="J383" s="3">
        <f>I383/F383</f>
        <v>5.1044768947515245E-4</v>
      </c>
      <c r="K383" s="2">
        <f>K382-210972.66</f>
        <v>633859.70690057601</v>
      </c>
      <c r="L383" s="3">
        <f>K383/F383</f>
        <v>0.34662691129909484</v>
      </c>
      <c r="M383" s="2">
        <f>M382</f>
        <v>129746.50960477126</v>
      </c>
      <c r="N383" s="3">
        <f t="shared" si="162"/>
        <v>7.0952028321930455E-2</v>
      </c>
      <c r="O383" s="2">
        <f>O382</f>
        <v>64094.888948338186</v>
      </c>
      <c r="P383" s="3">
        <f t="shared" si="164"/>
        <v>3.5050363896542494E-2</v>
      </c>
      <c r="Q383" s="2">
        <f>Q382</f>
        <v>468025.25734582322</v>
      </c>
      <c r="R383" s="3">
        <f t="shared" si="166"/>
        <v>0.25594015142090948</v>
      </c>
      <c r="S383" s="2">
        <f>S382</f>
        <v>531991.37643591035</v>
      </c>
      <c r="T383" s="3">
        <f t="shared" si="168"/>
        <v>0.29092009737204849</v>
      </c>
      <c r="U383" s="9">
        <f>I383+K383+M383+O383+Q383+S383</f>
        <v>1828651.1700000018</v>
      </c>
      <c r="V383" s="10">
        <f>J383+L383+N383+P383+R383+T383</f>
        <v>1.0000000000000009</v>
      </c>
    </row>
    <row r="384" spans="1:22" x14ac:dyDescent="0.25">
      <c r="A384" s="4" t="s">
        <v>28</v>
      </c>
      <c r="B384" s="4">
        <v>44357</v>
      </c>
      <c r="C384" s="2">
        <v>-2245.5</v>
      </c>
      <c r="D384" s="2">
        <f t="shared" si="157"/>
        <v>-146346.27999999991</v>
      </c>
      <c r="E384" s="2">
        <f>E383-C384</f>
        <v>1974997.45</v>
      </c>
      <c r="F384" s="2">
        <f t="shared" si="158"/>
        <v>1828651.17</v>
      </c>
      <c r="G384" s="2"/>
      <c r="H384" s="3"/>
      <c r="I384" s="2">
        <f>F384*J383</f>
        <v>933.43076458253415</v>
      </c>
      <c r="J384" s="3">
        <f t="shared" ref="J384:J403" si="188">I384/F384</f>
        <v>5.1044768947515245E-4</v>
      </c>
      <c r="K384" s="2">
        <f>F384*L383</f>
        <v>633859.70690057601</v>
      </c>
      <c r="L384" s="3">
        <f t="shared" ref="L384:L403" si="189">K384/F384</f>
        <v>0.34662691129909484</v>
      </c>
      <c r="M384" s="2">
        <f t="shared" si="161"/>
        <v>129746.50960477126</v>
      </c>
      <c r="N384" s="3">
        <f t="shared" si="162"/>
        <v>7.0952028321930455E-2</v>
      </c>
      <c r="O384" s="2">
        <f t="shared" si="163"/>
        <v>64094.888948338186</v>
      </c>
      <c r="P384" s="3">
        <f t="shared" si="164"/>
        <v>3.5050363896542494E-2</v>
      </c>
      <c r="Q384" s="2">
        <f t="shared" si="165"/>
        <v>468025.25734582328</v>
      </c>
      <c r="R384" s="3">
        <f t="shared" si="166"/>
        <v>0.25594015142090948</v>
      </c>
      <c r="S384" s="2">
        <f t="shared" si="167"/>
        <v>531991.37643591035</v>
      </c>
      <c r="T384" s="3">
        <f t="shared" si="168"/>
        <v>0.29092009737204849</v>
      </c>
      <c r="U384" s="9">
        <f t="shared" ref="U384:U403" si="190">I384+K384+M384+O384+Q384+S384</f>
        <v>1828651.1700000018</v>
      </c>
      <c r="V384" s="10">
        <f t="shared" ref="V384:V403" si="191">J384+L384+N384+P384+R384+T384</f>
        <v>1.0000000000000009</v>
      </c>
    </row>
    <row r="385" spans="1:22" x14ac:dyDescent="0.25">
      <c r="A385" s="1" t="s">
        <v>56</v>
      </c>
      <c r="B385" s="4">
        <v>44357</v>
      </c>
      <c r="C385" s="2">
        <v>150000</v>
      </c>
      <c r="D385" s="2">
        <f t="shared" si="157"/>
        <v>3653.7200000000885</v>
      </c>
      <c r="E385" s="2">
        <f>E384-150000</f>
        <v>1824997.45</v>
      </c>
      <c r="F385" s="2">
        <f t="shared" si="158"/>
        <v>1828651.17</v>
      </c>
      <c r="G385" s="2"/>
      <c r="H385" s="3"/>
      <c r="I385" s="2">
        <f t="shared" ref="I385:I403" si="192">F385*J384</f>
        <v>933.43076458253415</v>
      </c>
      <c r="J385" s="3">
        <f t="shared" si="188"/>
        <v>5.1044768947515245E-4</v>
      </c>
      <c r="K385" s="2">
        <f t="shared" ref="K385:K403" si="193">F385*L384</f>
        <v>633859.70690057601</v>
      </c>
      <c r="L385" s="3">
        <f t="shared" si="189"/>
        <v>0.34662691129909484</v>
      </c>
      <c r="M385" s="2">
        <f t="shared" si="161"/>
        <v>129746.50960477126</v>
      </c>
      <c r="N385" s="3">
        <f t="shared" si="162"/>
        <v>7.0952028321930455E-2</v>
      </c>
      <c r="O385" s="2">
        <f t="shared" si="163"/>
        <v>64094.888948338186</v>
      </c>
      <c r="P385" s="3">
        <f t="shared" si="164"/>
        <v>3.5050363896542494E-2</v>
      </c>
      <c r="Q385" s="2">
        <f t="shared" si="165"/>
        <v>468025.25734582328</v>
      </c>
      <c r="R385" s="3">
        <f t="shared" si="166"/>
        <v>0.25594015142090948</v>
      </c>
      <c r="S385" s="2">
        <f t="shared" si="167"/>
        <v>531991.37643591035</v>
      </c>
      <c r="T385" s="3">
        <f t="shared" si="168"/>
        <v>0.29092009737204849</v>
      </c>
      <c r="U385" s="9">
        <f t="shared" si="190"/>
        <v>1828651.1700000018</v>
      </c>
      <c r="V385" s="10">
        <f t="shared" si="191"/>
        <v>1.0000000000000009</v>
      </c>
    </row>
    <row r="386" spans="1:22" x14ac:dyDescent="0.25">
      <c r="A386" s="4" t="s">
        <v>24</v>
      </c>
      <c r="B386" s="4">
        <v>44382</v>
      </c>
      <c r="C386" s="2">
        <v>2245.5</v>
      </c>
      <c r="D386" s="2">
        <f t="shared" si="157"/>
        <v>5899.2200000000885</v>
      </c>
      <c r="E386" s="2">
        <f t="shared" si="187"/>
        <v>1824997.45</v>
      </c>
      <c r="F386" s="2">
        <f t="shared" si="158"/>
        <v>1830896.67</v>
      </c>
      <c r="G386" s="2"/>
      <c r="H386" s="3"/>
      <c r="I386" s="2">
        <f t="shared" si="192"/>
        <v>934.57697486925065</v>
      </c>
      <c r="J386" s="3">
        <f t="shared" si="188"/>
        <v>5.1044768947515245E-4</v>
      </c>
      <c r="K386" s="2">
        <f t="shared" si="193"/>
        <v>634638.05762989807</v>
      </c>
      <c r="L386" s="3">
        <f t="shared" si="189"/>
        <v>0.34662691129909484</v>
      </c>
      <c r="M386" s="2">
        <f t="shared" si="161"/>
        <v>129905.83238436816</v>
      </c>
      <c r="N386" s="3">
        <f t="shared" si="162"/>
        <v>7.0952028321930455E-2</v>
      </c>
      <c r="O386" s="2">
        <f t="shared" si="163"/>
        <v>64173.594540467871</v>
      </c>
      <c r="P386" s="3">
        <f t="shared" si="164"/>
        <v>3.5050363896542494E-2</v>
      </c>
      <c r="Q386" s="2">
        <f t="shared" si="165"/>
        <v>468599.97095583891</v>
      </c>
      <c r="R386" s="3">
        <f t="shared" si="166"/>
        <v>0.25594015142090948</v>
      </c>
      <c r="S386" s="2">
        <f t="shared" si="167"/>
        <v>532644.63751455932</v>
      </c>
      <c r="T386" s="3">
        <f t="shared" si="168"/>
        <v>0.29092009737204849</v>
      </c>
      <c r="U386" s="9">
        <f t="shared" si="190"/>
        <v>1830896.6700000016</v>
      </c>
      <c r="V386" s="10">
        <f t="shared" si="191"/>
        <v>1.0000000000000009</v>
      </c>
    </row>
    <row r="387" spans="1:22" x14ac:dyDescent="0.25">
      <c r="A387" s="1" t="s">
        <v>28</v>
      </c>
      <c r="B387" s="4">
        <v>44390</v>
      </c>
      <c r="C387" s="2">
        <v>-2245.5</v>
      </c>
      <c r="D387" s="2">
        <f t="shared" si="157"/>
        <v>3653.7200000000885</v>
      </c>
      <c r="E387" s="2">
        <f>E386-C387</f>
        <v>1827242.95</v>
      </c>
      <c r="F387" s="2">
        <f t="shared" si="158"/>
        <v>1830896.67</v>
      </c>
      <c r="G387" s="2"/>
      <c r="H387" s="3"/>
      <c r="I387" s="2">
        <f t="shared" si="192"/>
        <v>934.57697486925065</v>
      </c>
      <c r="J387" s="3">
        <f t="shared" si="188"/>
        <v>5.1044768947515245E-4</v>
      </c>
      <c r="K387" s="2">
        <f t="shared" si="193"/>
        <v>634638.05762989807</v>
      </c>
      <c r="L387" s="3">
        <f t="shared" si="189"/>
        <v>0.34662691129909484</v>
      </c>
      <c r="M387" s="2">
        <f t="shared" si="161"/>
        <v>129905.83238436816</v>
      </c>
      <c r="N387" s="3">
        <f t="shared" si="162"/>
        <v>7.0952028321930455E-2</v>
      </c>
      <c r="O387" s="2">
        <f t="shared" si="163"/>
        <v>64173.594540467871</v>
      </c>
      <c r="P387" s="3">
        <f t="shared" si="164"/>
        <v>3.5050363896542494E-2</v>
      </c>
      <c r="Q387" s="2">
        <f t="shared" si="165"/>
        <v>468599.97095583891</v>
      </c>
      <c r="R387" s="3">
        <f t="shared" si="166"/>
        <v>0.25594015142090948</v>
      </c>
      <c r="S387" s="2">
        <f t="shared" si="167"/>
        <v>532644.63751455932</v>
      </c>
      <c r="T387" s="3">
        <f t="shared" si="168"/>
        <v>0.29092009737204849</v>
      </c>
      <c r="U387" s="9">
        <f t="shared" si="190"/>
        <v>1830896.6700000016</v>
      </c>
      <c r="V387" s="10">
        <f t="shared" si="191"/>
        <v>1.0000000000000009</v>
      </c>
    </row>
    <row r="388" spans="1:22" x14ac:dyDescent="0.25">
      <c r="A388" s="4" t="s">
        <v>24</v>
      </c>
      <c r="B388" s="4">
        <v>44413</v>
      </c>
      <c r="C388" s="2">
        <v>2245.5</v>
      </c>
      <c r="D388" s="2">
        <f t="shared" si="157"/>
        <v>5899.2200000000885</v>
      </c>
      <c r="E388" s="2">
        <f t="shared" si="187"/>
        <v>1827242.95</v>
      </c>
      <c r="F388" s="2">
        <f t="shared" si="158"/>
        <v>1833142.17</v>
      </c>
      <c r="G388" s="2"/>
      <c r="H388" s="3"/>
      <c r="I388" s="2">
        <f t="shared" si="192"/>
        <v>935.72318515596714</v>
      </c>
      <c r="J388" s="3">
        <f t="shared" si="188"/>
        <v>5.1044768947515245E-4</v>
      </c>
      <c r="K388" s="2">
        <f t="shared" si="193"/>
        <v>635416.40835922025</v>
      </c>
      <c r="L388" s="3">
        <f t="shared" si="189"/>
        <v>0.34662691129909484</v>
      </c>
      <c r="M388" s="2">
        <f t="shared" si="161"/>
        <v>130065.15516396504</v>
      </c>
      <c r="N388" s="3">
        <f t="shared" si="162"/>
        <v>7.0952028321930455E-2</v>
      </c>
      <c r="O388" s="2">
        <f t="shared" si="163"/>
        <v>64252.300132597564</v>
      </c>
      <c r="P388" s="3">
        <f t="shared" si="164"/>
        <v>3.5050363896542494E-2</v>
      </c>
      <c r="Q388" s="2">
        <f t="shared" si="165"/>
        <v>469174.68456585455</v>
      </c>
      <c r="R388" s="3">
        <f t="shared" si="166"/>
        <v>0.25594015142090948</v>
      </c>
      <c r="S388" s="2">
        <f t="shared" si="167"/>
        <v>533297.89859320829</v>
      </c>
      <c r="T388" s="3">
        <f t="shared" si="168"/>
        <v>0.29092009737204849</v>
      </c>
      <c r="U388" s="9">
        <f t="shared" si="190"/>
        <v>1833142.1700000018</v>
      </c>
      <c r="V388" s="10">
        <f t="shared" si="191"/>
        <v>1.0000000000000009</v>
      </c>
    </row>
    <row r="389" spans="1:22" x14ac:dyDescent="0.25">
      <c r="A389" s="1" t="s">
        <v>28</v>
      </c>
      <c r="B389" s="4">
        <v>44418</v>
      </c>
      <c r="C389" s="2">
        <v>-2245.5</v>
      </c>
      <c r="D389" s="2">
        <f t="shared" si="157"/>
        <v>3653.7200000000885</v>
      </c>
      <c r="E389" s="2">
        <f>E388-C389</f>
        <v>1829488.45</v>
      </c>
      <c r="F389" s="2">
        <f t="shared" si="158"/>
        <v>1833142.17</v>
      </c>
      <c r="G389" s="2"/>
      <c r="H389" s="3"/>
      <c r="I389" s="2">
        <f t="shared" si="192"/>
        <v>935.72318515596714</v>
      </c>
      <c r="J389" s="3">
        <f t="shared" si="188"/>
        <v>5.1044768947515245E-4</v>
      </c>
      <c r="K389" s="2">
        <f t="shared" si="193"/>
        <v>635416.40835922025</v>
      </c>
      <c r="L389" s="3">
        <f t="shared" si="189"/>
        <v>0.34662691129909484</v>
      </c>
      <c r="M389" s="2">
        <f t="shared" si="161"/>
        <v>130065.15516396504</v>
      </c>
      <c r="N389" s="3">
        <f t="shared" si="162"/>
        <v>7.0952028321930455E-2</v>
      </c>
      <c r="O389" s="2">
        <f t="shared" si="163"/>
        <v>64252.300132597564</v>
      </c>
      <c r="P389" s="3">
        <f t="shared" si="164"/>
        <v>3.5050363896542494E-2</v>
      </c>
      <c r="Q389" s="2">
        <f t="shared" si="165"/>
        <v>469174.68456585455</v>
      </c>
      <c r="R389" s="3">
        <f t="shared" si="166"/>
        <v>0.25594015142090948</v>
      </c>
      <c r="S389" s="2">
        <f t="shared" si="167"/>
        <v>533297.89859320829</v>
      </c>
      <c r="T389" s="3">
        <f t="shared" si="168"/>
        <v>0.29092009737204849</v>
      </c>
      <c r="U389" s="9">
        <f t="shared" si="190"/>
        <v>1833142.1700000018</v>
      </c>
      <c r="V389" s="10">
        <f t="shared" si="191"/>
        <v>1.0000000000000009</v>
      </c>
    </row>
    <row r="390" spans="1:22" x14ac:dyDescent="0.25">
      <c r="A390" s="4" t="s">
        <v>24</v>
      </c>
      <c r="B390" s="4">
        <v>44445</v>
      </c>
      <c r="C390" s="2">
        <v>2245.5</v>
      </c>
      <c r="D390" s="2">
        <f t="shared" si="157"/>
        <v>5899.2200000000885</v>
      </c>
      <c r="E390" s="2">
        <f t="shared" si="187"/>
        <v>1829488.45</v>
      </c>
      <c r="F390" s="2">
        <f t="shared" si="158"/>
        <v>1835387.67</v>
      </c>
      <c r="G390" s="2"/>
      <c r="H390" s="3"/>
      <c r="I390" s="2">
        <f t="shared" si="192"/>
        <v>936.86939544268353</v>
      </c>
      <c r="J390" s="3">
        <f t="shared" si="188"/>
        <v>5.1044768947515245E-4</v>
      </c>
      <c r="K390" s="2">
        <f t="shared" si="193"/>
        <v>636194.75908854231</v>
      </c>
      <c r="L390" s="3">
        <f t="shared" si="189"/>
        <v>0.34662691129909484</v>
      </c>
      <c r="M390" s="2">
        <f t="shared" si="161"/>
        <v>130224.47794356194</v>
      </c>
      <c r="N390" s="3">
        <f t="shared" si="162"/>
        <v>7.0952028321930455E-2</v>
      </c>
      <c r="O390" s="2">
        <f t="shared" si="163"/>
        <v>64331.005724727249</v>
      </c>
      <c r="P390" s="3">
        <f t="shared" si="164"/>
        <v>3.5050363896542494E-2</v>
      </c>
      <c r="Q390" s="2">
        <f t="shared" si="165"/>
        <v>469749.39817587024</v>
      </c>
      <c r="R390" s="3">
        <f t="shared" si="166"/>
        <v>0.25594015142090948</v>
      </c>
      <c r="S390" s="2">
        <f t="shared" si="167"/>
        <v>533951.15967185714</v>
      </c>
      <c r="T390" s="3">
        <f t="shared" si="168"/>
        <v>0.29092009737204849</v>
      </c>
      <c r="U390" s="9">
        <f t="shared" si="190"/>
        <v>1835387.6700000018</v>
      </c>
      <c r="V390" s="10">
        <f t="shared" si="191"/>
        <v>1.0000000000000009</v>
      </c>
    </row>
    <row r="391" spans="1:22" x14ac:dyDescent="0.25">
      <c r="A391" s="1" t="s">
        <v>28</v>
      </c>
      <c r="B391" s="4">
        <v>44449</v>
      </c>
      <c r="C391" s="2">
        <v>-2245.5</v>
      </c>
      <c r="D391" s="2">
        <f t="shared" si="157"/>
        <v>3653.7200000000885</v>
      </c>
      <c r="E391" s="2">
        <f>E390-C391</f>
        <v>1831733.95</v>
      </c>
      <c r="F391" s="2">
        <f t="shared" si="158"/>
        <v>1835387.67</v>
      </c>
      <c r="G391" s="2"/>
      <c r="H391" s="3"/>
      <c r="I391" s="2">
        <f t="shared" si="192"/>
        <v>936.86939544268353</v>
      </c>
      <c r="J391" s="3">
        <f t="shared" si="188"/>
        <v>5.1044768947515245E-4</v>
      </c>
      <c r="K391" s="2">
        <f t="shared" si="193"/>
        <v>636194.75908854231</v>
      </c>
      <c r="L391" s="3">
        <f t="shared" si="189"/>
        <v>0.34662691129909484</v>
      </c>
      <c r="M391" s="2">
        <f t="shared" si="161"/>
        <v>130224.47794356194</v>
      </c>
      <c r="N391" s="3">
        <f t="shared" si="162"/>
        <v>7.0952028321930455E-2</v>
      </c>
      <c r="O391" s="2">
        <f t="shared" si="163"/>
        <v>64331.005724727249</v>
      </c>
      <c r="P391" s="3">
        <f t="shared" si="164"/>
        <v>3.5050363896542494E-2</v>
      </c>
      <c r="Q391" s="2">
        <f t="shared" si="165"/>
        <v>469749.39817587024</v>
      </c>
      <c r="R391" s="3">
        <f t="shared" si="166"/>
        <v>0.25594015142090948</v>
      </c>
      <c r="S391" s="2">
        <f t="shared" si="167"/>
        <v>533951.15967185714</v>
      </c>
      <c r="T391" s="3">
        <f t="shared" si="168"/>
        <v>0.29092009737204849</v>
      </c>
      <c r="U391" s="9">
        <f t="shared" si="190"/>
        <v>1835387.6700000018</v>
      </c>
      <c r="V391" s="10">
        <f t="shared" si="191"/>
        <v>1.0000000000000009</v>
      </c>
    </row>
    <row r="392" spans="1:22" x14ac:dyDescent="0.25">
      <c r="A392" s="4" t="s">
        <v>24</v>
      </c>
      <c r="B392" s="4">
        <v>44474</v>
      </c>
      <c r="C392" s="2">
        <v>2245.5</v>
      </c>
      <c r="D392" s="2">
        <f t="shared" si="157"/>
        <v>5899.2200000000885</v>
      </c>
      <c r="E392" s="2">
        <f t="shared" si="187"/>
        <v>1831733.95</v>
      </c>
      <c r="F392" s="2">
        <f t="shared" si="158"/>
        <v>1837633.17</v>
      </c>
      <c r="G392" s="2"/>
      <c r="H392" s="3"/>
      <c r="I392" s="2">
        <f t="shared" si="192"/>
        <v>938.01560572940002</v>
      </c>
      <c r="J392" s="3">
        <f t="shared" si="188"/>
        <v>5.1044768947515245E-4</v>
      </c>
      <c r="K392" s="2">
        <f t="shared" si="193"/>
        <v>636973.10981786449</v>
      </c>
      <c r="L392" s="3">
        <f t="shared" si="189"/>
        <v>0.34662691129909484</v>
      </c>
      <c r="M392" s="2">
        <f t="shared" si="161"/>
        <v>130383.80072315884</v>
      </c>
      <c r="N392" s="3">
        <f t="shared" si="162"/>
        <v>7.0952028321930455E-2</v>
      </c>
      <c r="O392" s="2">
        <f t="shared" si="163"/>
        <v>64409.711316856934</v>
      </c>
      <c r="P392" s="3">
        <f t="shared" si="164"/>
        <v>3.5050363896542494E-2</v>
      </c>
      <c r="Q392" s="2">
        <f t="shared" si="165"/>
        <v>470324.11178588588</v>
      </c>
      <c r="R392" s="3">
        <f t="shared" si="166"/>
        <v>0.25594015142090948</v>
      </c>
      <c r="S392" s="2">
        <f t="shared" si="167"/>
        <v>534604.42075050611</v>
      </c>
      <c r="T392" s="3">
        <f t="shared" si="168"/>
        <v>0.29092009737204849</v>
      </c>
      <c r="U392" s="9">
        <f t="shared" si="190"/>
        <v>1837633.1700000018</v>
      </c>
      <c r="V392" s="10">
        <f t="shared" si="191"/>
        <v>1.0000000000000009</v>
      </c>
    </row>
    <row r="393" spans="1:22" x14ac:dyDescent="0.25">
      <c r="A393" s="1" t="s">
        <v>28</v>
      </c>
      <c r="B393" s="4">
        <v>44482</v>
      </c>
      <c r="C393" s="2">
        <v>-2245.5</v>
      </c>
      <c r="D393" s="2">
        <f t="shared" si="157"/>
        <v>3653.7200000000885</v>
      </c>
      <c r="E393" s="2">
        <f>E392-C393</f>
        <v>1833979.45</v>
      </c>
      <c r="F393" s="2">
        <f t="shared" si="158"/>
        <v>1837633.17</v>
      </c>
      <c r="G393" s="2"/>
      <c r="H393" s="3"/>
      <c r="I393" s="2">
        <f t="shared" si="192"/>
        <v>938.01560572940002</v>
      </c>
      <c r="J393" s="3">
        <f t="shared" si="188"/>
        <v>5.1044768947515245E-4</v>
      </c>
      <c r="K393" s="2">
        <f t="shared" si="193"/>
        <v>636973.10981786449</v>
      </c>
      <c r="L393" s="3">
        <f t="shared" si="189"/>
        <v>0.34662691129909484</v>
      </c>
      <c r="M393" s="2">
        <f t="shared" si="161"/>
        <v>130383.80072315884</v>
      </c>
      <c r="N393" s="3">
        <f t="shared" si="162"/>
        <v>7.0952028321930455E-2</v>
      </c>
      <c r="O393" s="2">
        <f t="shared" si="163"/>
        <v>64409.711316856934</v>
      </c>
      <c r="P393" s="3">
        <f t="shared" si="164"/>
        <v>3.5050363896542494E-2</v>
      </c>
      <c r="Q393" s="2">
        <f t="shared" si="165"/>
        <v>470324.11178588588</v>
      </c>
      <c r="R393" s="3">
        <f t="shared" si="166"/>
        <v>0.25594015142090948</v>
      </c>
      <c r="S393" s="2">
        <f t="shared" si="167"/>
        <v>534604.42075050611</v>
      </c>
      <c r="T393" s="3">
        <f t="shared" si="168"/>
        <v>0.29092009737204849</v>
      </c>
      <c r="U393" s="9">
        <f t="shared" si="190"/>
        <v>1837633.1700000018</v>
      </c>
      <c r="V393" s="10">
        <f t="shared" si="191"/>
        <v>1.0000000000000009</v>
      </c>
    </row>
    <row r="394" spans="1:22" x14ac:dyDescent="0.25">
      <c r="A394" s="4" t="s">
        <v>24</v>
      </c>
      <c r="B394" s="4">
        <v>44505</v>
      </c>
      <c r="C394" s="2">
        <v>2245.5</v>
      </c>
      <c r="D394" s="2">
        <f t="shared" si="157"/>
        <v>5899.2200000000885</v>
      </c>
      <c r="E394" s="2">
        <f t="shared" si="187"/>
        <v>1833979.45</v>
      </c>
      <c r="F394" s="2">
        <f t="shared" si="158"/>
        <v>1839878.67</v>
      </c>
      <c r="G394" s="2"/>
      <c r="H394" s="3"/>
      <c r="I394" s="2">
        <f t="shared" si="192"/>
        <v>939.1618160161164</v>
      </c>
      <c r="J394" s="3">
        <f t="shared" si="188"/>
        <v>5.1044768947515245E-4</v>
      </c>
      <c r="K394" s="2">
        <f t="shared" si="193"/>
        <v>637751.46054718655</v>
      </c>
      <c r="L394" s="3">
        <f t="shared" si="189"/>
        <v>0.34662691129909484</v>
      </c>
      <c r="M394" s="2">
        <f t="shared" si="161"/>
        <v>130543.12350275573</v>
      </c>
      <c r="N394" s="3">
        <f t="shared" si="162"/>
        <v>7.0952028321930455E-2</v>
      </c>
      <c r="O394" s="2">
        <f t="shared" si="163"/>
        <v>64488.416908986619</v>
      </c>
      <c r="P394" s="3">
        <f t="shared" si="164"/>
        <v>3.5050363896542494E-2</v>
      </c>
      <c r="Q394" s="2">
        <f t="shared" si="165"/>
        <v>470898.82539590151</v>
      </c>
      <c r="R394" s="3">
        <f t="shared" si="166"/>
        <v>0.25594015142090948</v>
      </c>
      <c r="S394" s="2">
        <f t="shared" si="167"/>
        <v>535257.68182915507</v>
      </c>
      <c r="T394" s="3">
        <f t="shared" si="168"/>
        <v>0.29092009737204849</v>
      </c>
      <c r="U394" s="9">
        <f t="shared" si="190"/>
        <v>1839878.6700000018</v>
      </c>
      <c r="V394" s="10">
        <f t="shared" si="191"/>
        <v>1.0000000000000009</v>
      </c>
    </row>
    <row r="395" spans="1:22" x14ac:dyDescent="0.25">
      <c r="A395" s="1" t="s">
        <v>28</v>
      </c>
      <c r="B395" s="4">
        <v>44510</v>
      </c>
      <c r="C395" s="2">
        <v>-2245.5</v>
      </c>
      <c r="D395" s="2">
        <f t="shared" si="157"/>
        <v>3653.7200000000885</v>
      </c>
      <c r="E395" s="2">
        <f>E394-C395</f>
        <v>1836224.95</v>
      </c>
      <c r="F395" s="2">
        <f t="shared" si="158"/>
        <v>1839878.67</v>
      </c>
      <c r="G395" s="2"/>
      <c r="H395" s="3"/>
      <c r="I395" s="2">
        <f t="shared" si="192"/>
        <v>939.1618160161164</v>
      </c>
      <c r="J395" s="3">
        <f t="shared" si="188"/>
        <v>5.1044768947515245E-4</v>
      </c>
      <c r="K395" s="2">
        <f t="shared" si="193"/>
        <v>637751.46054718655</v>
      </c>
      <c r="L395" s="3">
        <f t="shared" si="189"/>
        <v>0.34662691129909484</v>
      </c>
      <c r="M395" s="2">
        <f t="shared" si="161"/>
        <v>130543.12350275573</v>
      </c>
      <c r="N395" s="3">
        <f t="shared" si="162"/>
        <v>7.0952028321930455E-2</v>
      </c>
      <c r="O395" s="2">
        <f t="shared" si="163"/>
        <v>64488.416908986619</v>
      </c>
      <c r="P395" s="3">
        <f t="shared" si="164"/>
        <v>3.5050363896542494E-2</v>
      </c>
      <c r="Q395" s="2">
        <f t="shared" si="165"/>
        <v>470898.82539590151</v>
      </c>
      <c r="R395" s="3">
        <f t="shared" si="166"/>
        <v>0.25594015142090948</v>
      </c>
      <c r="S395" s="2">
        <f t="shared" si="167"/>
        <v>535257.68182915507</v>
      </c>
      <c r="T395" s="3">
        <f t="shared" si="168"/>
        <v>0.29092009737204849</v>
      </c>
      <c r="U395" s="9">
        <f t="shared" si="190"/>
        <v>1839878.6700000018</v>
      </c>
      <c r="V395" s="10">
        <f t="shared" si="191"/>
        <v>1.0000000000000009</v>
      </c>
    </row>
    <row r="396" spans="1:22" x14ac:dyDescent="0.25">
      <c r="A396" s="4" t="s">
        <v>24</v>
      </c>
      <c r="B396" s="4">
        <v>44536</v>
      </c>
      <c r="C396" s="2">
        <v>2245.5</v>
      </c>
      <c r="D396" s="2">
        <f t="shared" ref="D396:D403" si="194">D395+C396</f>
        <v>5899.2200000000885</v>
      </c>
      <c r="E396" s="2">
        <f t="shared" si="187"/>
        <v>1836224.95</v>
      </c>
      <c r="F396" s="2">
        <f t="shared" ref="F396:F403" si="195">D396+E396</f>
        <v>1842124.17</v>
      </c>
      <c r="G396" s="2"/>
      <c r="H396" s="3"/>
      <c r="I396" s="2">
        <f t="shared" si="192"/>
        <v>940.3080263028329</v>
      </c>
      <c r="J396" s="3">
        <f t="shared" si="188"/>
        <v>5.1044768947515245E-4</v>
      </c>
      <c r="K396" s="2">
        <f t="shared" si="193"/>
        <v>638529.81127650873</v>
      </c>
      <c r="L396" s="3">
        <f t="shared" si="189"/>
        <v>0.34662691129909484</v>
      </c>
      <c r="M396" s="2">
        <f t="shared" ref="M396:M403" si="196">F396*N395</f>
        <v>130702.44628235263</v>
      </c>
      <c r="N396" s="3">
        <f t="shared" ref="N396:N403" si="197">M396/F396</f>
        <v>7.0952028321930455E-2</v>
      </c>
      <c r="O396" s="2">
        <f t="shared" ref="O396:O403" si="198">F396*P395</f>
        <v>64567.122501116304</v>
      </c>
      <c r="P396" s="3">
        <f t="shared" ref="P396:P403" si="199">O396/F396</f>
        <v>3.5050363896542494E-2</v>
      </c>
      <c r="Q396" s="2">
        <f t="shared" ref="Q396:Q403" si="200">F396*R395</f>
        <v>471473.53900591715</v>
      </c>
      <c r="R396" s="3">
        <f t="shared" ref="R396:R403" si="201">Q396/F396</f>
        <v>0.25594015142090948</v>
      </c>
      <c r="S396" s="2">
        <f t="shared" ref="S396:S403" si="202">F396*T395</f>
        <v>535910.94290780404</v>
      </c>
      <c r="T396" s="3">
        <f t="shared" ref="T396:T403" si="203">S396/F396</f>
        <v>0.29092009737204855</v>
      </c>
      <c r="U396" s="9">
        <f t="shared" si="190"/>
        <v>1842124.1700000018</v>
      </c>
      <c r="V396" s="10">
        <f t="shared" si="191"/>
        <v>1.0000000000000009</v>
      </c>
    </row>
    <row r="397" spans="1:22" x14ac:dyDescent="0.25">
      <c r="A397" s="1" t="s">
        <v>28</v>
      </c>
      <c r="B397" s="4">
        <v>44540</v>
      </c>
      <c r="C397" s="2">
        <v>-2245.5</v>
      </c>
      <c r="D397" s="2">
        <f t="shared" si="194"/>
        <v>3653.7200000000885</v>
      </c>
      <c r="E397" s="2">
        <f>E396-C397</f>
        <v>1838470.45</v>
      </c>
      <c r="F397" s="2">
        <f t="shared" si="195"/>
        <v>1842124.17</v>
      </c>
      <c r="G397" s="2"/>
      <c r="H397" s="3"/>
      <c r="I397" s="2">
        <f t="shared" si="192"/>
        <v>940.3080263028329</v>
      </c>
      <c r="J397" s="3">
        <f t="shared" si="188"/>
        <v>5.1044768947515245E-4</v>
      </c>
      <c r="K397" s="2">
        <f t="shared" si="193"/>
        <v>638529.81127650873</v>
      </c>
      <c r="L397" s="3">
        <f t="shared" si="189"/>
        <v>0.34662691129909484</v>
      </c>
      <c r="M397" s="2">
        <f t="shared" si="196"/>
        <v>130702.44628235263</v>
      </c>
      <c r="N397" s="3">
        <f t="shared" si="197"/>
        <v>7.0952028321930455E-2</v>
      </c>
      <c r="O397" s="2">
        <f t="shared" si="198"/>
        <v>64567.122501116304</v>
      </c>
      <c r="P397" s="3">
        <f t="shared" si="199"/>
        <v>3.5050363896542494E-2</v>
      </c>
      <c r="Q397" s="2">
        <f t="shared" si="200"/>
        <v>471473.53900591715</v>
      </c>
      <c r="R397" s="3">
        <f t="shared" si="201"/>
        <v>0.25594015142090948</v>
      </c>
      <c r="S397" s="2">
        <f t="shared" si="202"/>
        <v>535910.94290780404</v>
      </c>
      <c r="T397" s="3">
        <f t="shared" si="203"/>
        <v>0.29092009737204855</v>
      </c>
      <c r="U397" s="9">
        <f t="shared" si="190"/>
        <v>1842124.1700000018</v>
      </c>
      <c r="V397" s="10">
        <f t="shared" si="191"/>
        <v>1.0000000000000009</v>
      </c>
    </row>
    <row r="398" spans="1:22" x14ac:dyDescent="0.25">
      <c r="A398" s="4" t="s">
        <v>24</v>
      </c>
      <c r="B398" s="4">
        <v>44566</v>
      </c>
      <c r="C398" s="2">
        <v>2245.5</v>
      </c>
      <c r="D398" s="2">
        <f t="shared" si="194"/>
        <v>5899.2200000000885</v>
      </c>
      <c r="E398" s="2">
        <f t="shared" si="187"/>
        <v>1838470.45</v>
      </c>
      <c r="F398" s="2">
        <f t="shared" si="195"/>
        <v>1844369.67</v>
      </c>
      <c r="G398" s="2"/>
      <c r="H398" s="3"/>
      <c r="I398" s="2">
        <f t="shared" si="192"/>
        <v>941.4542365895494</v>
      </c>
      <c r="J398" s="3">
        <f t="shared" si="188"/>
        <v>5.1044768947515245E-4</v>
      </c>
      <c r="K398" s="2">
        <f t="shared" si="193"/>
        <v>639308.16200583079</v>
      </c>
      <c r="L398" s="3">
        <f t="shared" si="189"/>
        <v>0.34662691129909484</v>
      </c>
      <c r="M398" s="2">
        <f t="shared" si="196"/>
        <v>130861.76906194953</v>
      </c>
      <c r="N398" s="3">
        <f t="shared" si="197"/>
        <v>7.0952028321930455E-2</v>
      </c>
      <c r="O398" s="2">
        <f t="shared" si="198"/>
        <v>64645.828093245989</v>
      </c>
      <c r="P398" s="3">
        <f t="shared" si="199"/>
        <v>3.5050363896542494E-2</v>
      </c>
      <c r="Q398" s="2">
        <f t="shared" si="200"/>
        <v>472048.25261593284</v>
      </c>
      <c r="R398" s="3">
        <f t="shared" si="201"/>
        <v>0.25594015142090948</v>
      </c>
      <c r="S398" s="2">
        <f t="shared" si="202"/>
        <v>536564.20398645301</v>
      </c>
      <c r="T398" s="3">
        <f t="shared" si="203"/>
        <v>0.29092009737204855</v>
      </c>
      <c r="U398" s="9">
        <f t="shared" si="190"/>
        <v>1844369.6700000018</v>
      </c>
      <c r="V398" s="10">
        <f t="shared" si="191"/>
        <v>1.0000000000000009</v>
      </c>
    </row>
    <row r="399" spans="1:22" x14ac:dyDescent="0.25">
      <c r="A399" s="1" t="s">
        <v>28</v>
      </c>
      <c r="B399" s="4">
        <v>44571</v>
      </c>
      <c r="C399" s="2">
        <v>-2245.5</v>
      </c>
      <c r="D399" s="2">
        <f t="shared" si="194"/>
        <v>3653.7200000000885</v>
      </c>
      <c r="E399" s="2">
        <f>E398-C399</f>
        <v>1840715.95</v>
      </c>
      <c r="F399" s="2">
        <f t="shared" si="195"/>
        <v>1844369.67</v>
      </c>
      <c r="G399" s="2"/>
      <c r="H399" s="3"/>
      <c r="I399" s="2">
        <f t="shared" si="192"/>
        <v>941.4542365895494</v>
      </c>
      <c r="J399" s="3">
        <f t="shared" si="188"/>
        <v>5.1044768947515245E-4</v>
      </c>
      <c r="K399" s="2">
        <f t="shared" si="193"/>
        <v>639308.16200583079</v>
      </c>
      <c r="L399" s="3">
        <f t="shared" si="189"/>
        <v>0.34662691129909484</v>
      </c>
      <c r="M399" s="2">
        <f t="shared" si="196"/>
        <v>130861.76906194953</v>
      </c>
      <c r="N399" s="3">
        <f t="shared" si="197"/>
        <v>7.0952028321930455E-2</v>
      </c>
      <c r="O399" s="2">
        <f t="shared" si="198"/>
        <v>64645.828093245989</v>
      </c>
      <c r="P399" s="3">
        <f t="shared" si="199"/>
        <v>3.5050363896542494E-2</v>
      </c>
      <c r="Q399" s="2">
        <f t="shared" si="200"/>
        <v>472048.25261593284</v>
      </c>
      <c r="R399" s="3">
        <f t="shared" si="201"/>
        <v>0.25594015142090948</v>
      </c>
      <c r="S399" s="2">
        <f t="shared" si="202"/>
        <v>536564.20398645301</v>
      </c>
      <c r="T399" s="3">
        <f t="shared" si="203"/>
        <v>0.29092009737204855</v>
      </c>
      <c r="U399" s="9">
        <f t="shared" si="190"/>
        <v>1844369.6700000018</v>
      </c>
      <c r="V399" s="10">
        <f t="shared" si="191"/>
        <v>1.0000000000000009</v>
      </c>
    </row>
    <row r="400" spans="1:22" x14ac:dyDescent="0.25">
      <c r="A400" s="4" t="s">
        <v>24</v>
      </c>
      <c r="B400" s="4">
        <v>44599</v>
      </c>
      <c r="C400" s="2">
        <v>2245.5</v>
      </c>
      <c r="D400" s="2">
        <f t="shared" si="194"/>
        <v>5899.2200000000885</v>
      </c>
      <c r="E400" s="2">
        <f t="shared" si="187"/>
        <v>1840715.95</v>
      </c>
      <c r="F400" s="2">
        <f t="shared" si="195"/>
        <v>1846615.17</v>
      </c>
      <c r="G400" s="2"/>
      <c r="H400" s="3"/>
      <c r="I400" s="2">
        <f t="shared" si="192"/>
        <v>942.60044687626578</v>
      </c>
      <c r="J400" s="3">
        <f t="shared" si="188"/>
        <v>5.1044768947515245E-4</v>
      </c>
      <c r="K400" s="2">
        <f t="shared" si="193"/>
        <v>640086.51273515297</v>
      </c>
      <c r="L400" s="3">
        <f t="shared" si="189"/>
        <v>0.34662691129909484</v>
      </c>
      <c r="M400" s="2">
        <f t="shared" si="196"/>
        <v>131021.09184154641</v>
      </c>
      <c r="N400" s="3">
        <f t="shared" si="197"/>
        <v>7.0952028321930455E-2</v>
      </c>
      <c r="O400" s="2">
        <f t="shared" si="198"/>
        <v>64724.533685375674</v>
      </c>
      <c r="P400" s="3">
        <f t="shared" si="199"/>
        <v>3.5050363896542494E-2</v>
      </c>
      <c r="Q400" s="2">
        <f t="shared" si="200"/>
        <v>472622.96622594848</v>
      </c>
      <c r="R400" s="3">
        <f t="shared" si="201"/>
        <v>0.25594015142090948</v>
      </c>
      <c r="S400" s="2">
        <f t="shared" si="202"/>
        <v>537217.46506510198</v>
      </c>
      <c r="T400" s="3">
        <f t="shared" si="203"/>
        <v>0.29092009737204855</v>
      </c>
      <c r="U400" s="9">
        <f t="shared" si="190"/>
        <v>1846615.1700000018</v>
      </c>
      <c r="V400" s="10">
        <f t="shared" si="191"/>
        <v>1.0000000000000009</v>
      </c>
    </row>
    <row r="401" spans="1:22" x14ac:dyDescent="0.25">
      <c r="A401" s="1" t="s">
        <v>28</v>
      </c>
      <c r="B401" s="4">
        <v>44603</v>
      </c>
      <c r="C401" s="2">
        <v>-2245.5</v>
      </c>
      <c r="D401" s="2">
        <f t="shared" si="194"/>
        <v>3653.7200000000885</v>
      </c>
      <c r="E401" s="2">
        <f>E400-C401</f>
        <v>1842961.45</v>
      </c>
      <c r="F401" s="2">
        <f t="shared" si="195"/>
        <v>1846615.17</v>
      </c>
      <c r="G401" s="2"/>
      <c r="H401" s="3"/>
      <c r="I401" s="2">
        <f t="shared" si="192"/>
        <v>942.60044687626578</v>
      </c>
      <c r="J401" s="3">
        <f t="shared" si="188"/>
        <v>5.1044768947515245E-4</v>
      </c>
      <c r="K401" s="2">
        <f t="shared" si="193"/>
        <v>640086.51273515297</v>
      </c>
      <c r="L401" s="3">
        <f t="shared" si="189"/>
        <v>0.34662691129909484</v>
      </c>
      <c r="M401" s="2">
        <f t="shared" si="196"/>
        <v>131021.09184154641</v>
      </c>
      <c r="N401" s="3">
        <f t="shared" si="197"/>
        <v>7.0952028321930455E-2</v>
      </c>
      <c r="O401" s="2">
        <f t="shared" si="198"/>
        <v>64724.533685375674</v>
      </c>
      <c r="P401" s="3">
        <f t="shared" si="199"/>
        <v>3.5050363896542494E-2</v>
      </c>
      <c r="Q401" s="2">
        <f t="shared" si="200"/>
        <v>472622.96622594848</v>
      </c>
      <c r="R401" s="3">
        <f t="shared" si="201"/>
        <v>0.25594015142090948</v>
      </c>
      <c r="S401" s="2">
        <f t="shared" si="202"/>
        <v>537217.46506510198</v>
      </c>
      <c r="T401" s="3">
        <f t="shared" si="203"/>
        <v>0.29092009737204855</v>
      </c>
      <c r="U401" s="9">
        <f t="shared" si="190"/>
        <v>1846615.1700000018</v>
      </c>
      <c r="V401" s="10">
        <f t="shared" si="191"/>
        <v>1.0000000000000009</v>
      </c>
    </row>
    <row r="402" spans="1:22" x14ac:dyDescent="0.25">
      <c r="A402" s="4" t="s">
        <v>24</v>
      </c>
      <c r="B402" s="4">
        <v>44627</v>
      </c>
      <c r="C402" s="2">
        <v>2245.5</v>
      </c>
      <c r="D402" s="2">
        <f t="shared" si="194"/>
        <v>5899.2200000000885</v>
      </c>
      <c r="E402" s="2">
        <f t="shared" si="187"/>
        <v>1842961.45</v>
      </c>
      <c r="F402" s="2">
        <f t="shared" si="195"/>
        <v>1848860.67</v>
      </c>
      <c r="G402" s="2"/>
      <c r="H402" s="3"/>
      <c r="I402" s="2">
        <f t="shared" si="192"/>
        <v>943.74665716298227</v>
      </c>
      <c r="J402" s="3">
        <f t="shared" si="188"/>
        <v>5.1044768947515245E-4</v>
      </c>
      <c r="K402" s="2">
        <f t="shared" si="193"/>
        <v>640864.86346447503</v>
      </c>
      <c r="L402" s="3">
        <f t="shared" si="189"/>
        <v>0.34662691129909484</v>
      </c>
      <c r="M402" s="2">
        <f t="shared" si="196"/>
        <v>131180.41462114331</v>
      </c>
      <c r="N402" s="3">
        <f t="shared" si="197"/>
        <v>7.0952028321930455E-2</v>
      </c>
      <c r="O402" s="2">
        <f t="shared" si="198"/>
        <v>64803.239277505367</v>
      </c>
      <c r="P402" s="3">
        <f t="shared" si="199"/>
        <v>3.5050363896542494E-2</v>
      </c>
      <c r="Q402" s="2">
        <f t="shared" si="200"/>
        <v>473197.67983596411</v>
      </c>
      <c r="R402" s="3">
        <f t="shared" si="201"/>
        <v>0.25594015142090948</v>
      </c>
      <c r="S402" s="2">
        <f t="shared" si="202"/>
        <v>537870.72614375094</v>
      </c>
      <c r="T402" s="3">
        <f t="shared" si="203"/>
        <v>0.29092009737204855</v>
      </c>
      <c r="U402" s="9">
        <f t="shared" si="190"/>
        <v>1848860.6700000018</v>
      </c>
      <c r="V402" s="10">
        <f t="shared" si="191"/>
        <v>1.0000000000000009</v>
      </c>
    </row>
    <row r="403" spans="1:22" x14ac:dyDescent="0.25">
      <c r="A403" s="1" t="s">
        <v>28</v>
      </c>
      <c r="B403" s="4">
        <v>44631</v>
      </c>
      <c r="C403" s="2">
        <v>-2245.5</v>
      </c>
      <c r="D403" s="2">
        <f t="shared" si="194"/>
        <v>3653.7200000000885</v>
      </c>
      <c r="E403" s="2">
        <f>E402-C403</f>
        <v>1845206.95</v>
      </c>
      <c r="F403" s="2">
        <f t="shared" si="195"/>
        <v>1848860.67</v>
      </c>
      <c r="G403" s="2"/>
      <c r="H403" s="3"/>
      <c r="I403" s="2">
        <f t="shared" si="192"/>
        <v>943.74665716298227</v>
      </c>
      <c r="J403" s="3">
        <f t="shared" si="188"/>
        <v>5.1044768947515245E-4</v>
      </c>
      <c r="K403" s="2">
        <f t="shared" si="193"/>
        <v>640864.86346447503</v>
      </c>
      <c r="L403" s="3">
        <f t="shared" si="189"/>
        <v>0.34662691129909484</v>
      </c>
      <c r="M403" s="2">
        <f t="shared" si="196"/>
        <v>131180.41462114331</v>
      </c>
      <c r="N403" s="3">
        <f t="shared" si="197"/>
        <v>7.0952028321930455E-2</v>
      </c>
      <c r="O403" s="2">
        <f t="shared" si="198"/>
        <v>64803.239277505367</v>
      </c>
      <c r="P403" s="3">
        <f t="shared" si="199"/>
        <v>3.5050363896542494E-2</v>
      </c>
      <c r="Q403" s="2">
        <f t="shared" si="200"/>
        <v>473197.67983596411</v>
      </c>
      <c r="R403" s="3">
        <f t="shared" si="201"/>
        <v>0.25594015142090948</v>
      </c>
      <c r="S403" s="2">
        <f t="shared" si="202"/>
        <v>537870.72614375094</v>
      </c>
      <c r="T403" s="3">
        <f t="shared" si="203"/>
        <v>0.29092009737204855</v>
      </c>
      <c r="U403" s="9">
        <f t="shared" si="190"/>
        <v>1848860.6700000018</v>
      </c>
      <c r="V403" s="10">
        <f t="shared" si="191"/>
        <v>1.0000000000000009</v>
      </c>
    </row>
    <row r="404" spans="1:22" x14ac:dyDescent="0.25">
      <c r="A404" s="4" t="s">
        <v>24</v>
      </c>
      <c r="B404" s="4">
        <v>44656</v>
      </c>
      <c r="C404" s="2">
        <v>2245.5</v>
      </c>
      <c r="D404" s="2">
        <f t="shared" ref="D404:D414" si="204">D403+C404</f>
        <v>5899.2200000000885</v>
      </c>
      <c r="E404" s="2">
        <f t="shared" ref="E404:E414" si="205">E403</f>
        <v>1845206.95</v>
      </c>
      <c r="F404" s="2">
        <f t="shared" ref="F404:F414" si="206">D404+E404</f>
        <v>1851106.17</v>
      </c>
      <c r="G404" s="2"/>
      <c r="H404" s="3"/>
      <c r="I404" s="2">
        <f t="shared" ref="I404:I414" si="207">F404*J403</f>
        <v>944.89286744969877</v>
      </c>
      <c r="J404" s="3">
        <f t="shared" ref="J404:J414" si="208">I404/F404</f>
        <v>5.1044768947515245E-4</v>
      </c>
      <c r="K404" s="2">
        <f t="shared" ref="K404:K414" si="209">F404*L403</f>
        <v>641643.2141937972</v>
      </c>
      <c r="L404" s="3">
        <f t="shared" ref="L404:L414" si="210">K404/F404</f>
        <v>0.3466269112990949</v>
      </c>
      <c r="M404" s="2">
        <f t="shared" ref="M404:M414" si="211">F404*N403</f>
        <v>131339.73740074021</v>
      </c>
      <c r="N404" s="3">
        <f t="shared" ref="N404:N414" si="212">M404/F404</f>
        <v>7.0952028321930455E-2</v>
      </c>
      <c r="O404" s="2">
        <f t="shared" ref="O404:O414" si="213">F404*P403</f>
        <v>64881.944869635052</v>
      </c>
      <c r="P404" s="3">
        <f t="shared" ref="P404:P414" si="214">O404/F404</f>
        <v>3.5050363896542494E-2</v>
      </c>
      <c r="Q404" s="2">
        <f t="shared" ref="Q404:Q414" si="215">F404*R403</f>
        <v>473772.3934459798</v>
      </c>
      <c r="R404" s="3">
        <f t="shared" ref="R404:R414" si="216">Q404/F404</f>
        <v>0.25594015142090948</v>
      </c>
      <c r="S404" s="2">
        <f t="shared" ref="S404:S414" si="217">F404*T403</f>
        <v>538523.9872223998</v>
      </c>
      <c r="T404" s="3">
        <f t="shared" ref="T404:T414" si="218">S404/F404</f>
        <v>0.29092009737204855</v>
      </c>
      <c r="U404" s="9">
        <f t="shared" ref="U404:U414" si="219">I404+K404+M404+O404+Q404+S404</f>
        <v>1851106.1700000016</v>
      </c>
      <c r="V404" s="10">
        <f t="shared" ref="V404:V414" si="220">J404+L404+N404+P404+R404+T404</f>
        <v>1.0000000000000009</v>
      </c>
    </row>
    <row r="405" spans="1:22" x14ac:dyDescent="0.25">
      <c r="A405" s="1" t="s">
        <v>44</v>
      </c>
      <c r="B405" s="4">
        <v>44656</v>
      </c>
      <c r="C405" s="2">
        <v>0</v>
      </c>
      <c r="D405" s="2">
        <f t="shared" si="204"/>
        <v>5899.2200000000885</v>
      </c>
      <c r="E405" s="2">
        <f>1519815.51+360000</f>
        <v>1879815.51</v>
      </c>
      <c r="F405" s="2">
        <f t="shared" si="206"/>
        <v>1885714.73</v>
      </c>
      <c r="G405" s="2"/>
      <c r="H405" s="3"/>
      <c r="I405" s="2">
        <f t="shared" si="207"/>
        <v>962.55872693776098</v>
      </c>
      <c r="J405" s="3">
        <f t="shared" si="208"/>
        <v>5.1044768947515245E-4</v>
      </c>
      <c r="K405" s="2">
        <f t="shared" si="209"/>
        <v>653639.47245110665</v>
      </c>
      <c r="L405" s="3">
        <f t="shared" si="210"/>
        <v>0.3466269112990949</v>
      </c>
      <c r="M405" s="2">
        <f t="shared" si="211"/>
        <v>133795.28493004144</v>
      </c>
      <c r="N405" s="3">
        <f t="shared" si="212"/>
        <v>7.0952028321930455E-2</v>
      </c>
      <c r="O405" s="2">
        <f t="shared" si="213"/>
        <v>66094.987491570369</v>
      </c>
      <c r="P405" s="3">
        <f t="shared" si="214"/>
        <v>3.5050363896542487E-2</v>
      </c>
      <c r="Q405" s="2">
        <f t="shared" si="215"/>
        <v>482630.1135328394</v>
      </c>
      <c r="R405" s="3">
        <f t="shared" si="216"/>
        <v>0.25594015142090948</v>
      </c>
      <c r="S405" s="2">
        <f t="shared" si="217"/>
        <v>548592.31286750617</v>
      </c>
      <c r="T405" s="3">
        <f t="shared" si="218"/>
        <v>0.29092009737204849</v>
      </c>
      <c r="U405" s="9">
        <f t="shared" si="219"/>
        <v>1885714.7300000018</v>
      </c>
      <c r="V405" s="10">
        <f t="shared" si="220"/>
        <v>1.0000000000000009</v>
      </c>
    </row>
    <row r="406" spans="1:22" x14ac:dyDescent="0.25">
      <c r="A406" s="1" t="s">
        <v>28</v>
      </c>
      <c r="B406" s="4">
        <v>44664</v>
      </c>
      <c r="C406" s="2">
        <v>-2245.5</v>
      </c>
      <c r="D406" s="2">
        <f t="shared" si="204"/>
        <v>3653.7200000000885</v>
      </c>
      <c r="E406" s="2">
        <f>E405-C406</f>
        <v>1882061.01</v>
      </c>
      <c r="F406" s="2">
        <f t="shared" si="206"/>
        <v>1885714.73</v>
      </c>
      <c r="G406" s="2"/>
      <c r="H406" s="3"/>
      <c r="I406" s="2">
        <f t="shared" si="207"/>
        <v>962.55872693776098</v>
      </c>
      <c r="J406" s="3">
        <f t="shared" si="208"/>
        <v>5.1044768947515245E-4</v>
      </c>
      <c r="K406" s="2">
        <f t="shared" si="209"/>
        <v>653639.47245110665</v>
      </c>
      <c r="L406" s="3">
        <f t="shared" si="210"/>
        <v>0.3466269112990949</v>
      </c>
      <c r="M406" s="2">
        <f t="shared" si="211"/>
        <v>133795.28493004144</v>
      </c>
      <c r="N406" s="3">
        <f t="shared" si="212"/>
        <v>7.0952028321930455E-2</v>
      </c>
      <c r="O406" s="2">
        <f t="shared" si="213"/>
        <v>66094.987491570369</v>
      </c>
      <c r="P406" s="3">
        <f t="shared" si="214"/>
        <v>3.5050363896542487E-2</v>
      </c>
      <c r="Q406" s="2">
        <f t="shared" si="215"/>
        <v>482630.1135328394</v>
      </c>
      <c r="R406" s="3">
        <f t="shared" si="216"/>
        <v>0.25594015142090948</v>
      </c>
      <c r="S406" s="2">
        <f t="shared" si="217"/>
        <v>548592.31286750617</v>
      </c>
      <c r="T406" s="3">
        <f t="shared" si="218"/>
        <v>0.29092009737204849</v>
      </c>
      <c r="U406" s="9">
        <f t="shared" si="219"/>
        <v>1885714.7300000018</v>
      </c>
      <c r="V406" s="10">
        <f t="shared" si="220"/>
        <v>1.0000000000000009</v>
      </c>
    </row>
    <row r="407" spans="1:22" x14ac:dyDescent="0.25">
      <c r="A407" s="4" t="s">
        <v>24</v>
      </c>
      <c r="B407" s="4">
        <v>44686</v>
      </c>
      <c r="C407" s="2">
        <v>2245.5</v>
      </c>
      <c r="D407" s="2">
        <f t="shared" si="204"/>
        <v>5899.2200000000885</v>
      </c>
      <c r="E407" s="2">
        <f t="shared" si="205"/>
        <v>1882061.01</v>
      </c>
      <c r="F407" s="2">
        <f t="shared" si="206"/>
        <v>1887960.23</v>
      </c>
      <c r="G407" s="2"/>
      <c r="H407" s="3"/>
      <c r="I407" s="2">
        <f t="shared" si="207"/>
        <v>963.70493722447736</v>
      </c>
      <c r="J407" s="3">
        <f t="shared" si="208"/>
        <v>5.1044768947515245E-4</v>
      </c>
      <c r="K407" s="2">
        <f t="shared" si="209"/>
        <v>654417.82318042882</v>
      </c>
      <c r="L407" s="3">
        <f t="shared" si="210"/>
        <v>0.3466269112990949</v>
      </c>
      <c r="M407" s="2">
        <f t="shared" si="211"/>
        <v>133954.60770963834</v>
      </c>
      <c r="N407" s="3">
        <f t="shared" si="212"/>
        <v>7.0952028321930455E-2</v>
      </c>
      <c r="O407" s="2">
        <f t="shared" si="213"/>
        <v>66173.693083700055</v>
      </c>
      <c r="P407" s="3">
        <f t="shared" si="214"/>
        <v>3.5050363896542487E-2</v>
      </c>
      <c r="Q407" s="2">
        <f t="shared" si="215"/>
        <v>483204.82714285509</v>
      </c>
      <c r="R407" s="3">
        <f t="shared" si="216"/>
        <v>0.25594015142090948</v>
      </c>
      <c r="S407" s="2">
        <f t="shared" si="217"/>
        <v>549245.57394615503</v>
      </c>
      <c r="T407" s="3">
        <f t="shared" si="218"/>
        <v>0.29092009737204849</v>
      </c>
      <c r="U407" s="9">
        <f t="shared" si="219"/>
        <v>1887960.2300000018</v>
      </c>
      <c r="V407" s="10">
        <f t="shared" si="220"/>
        <v>1.0000000000000009</v>
      </c>
    </row>
    <row r="408" spans="1:22" x14ac:dyDescent="0.25">
      <c r="A408" s="1" t="s">
        <v>28</v>
      </c>
      <c r="B408" s="4">
        <v>44691</v>
      </c>
      <c r="C408" s="2">
        <v>-2245.5</v>
      </c>
      <c r="D408" s="2">
        <f t="shared" si="204"/>
        <v>3653.7200000000885</v>
      </c>
      <c r="E408" s="2">
        <f>E407-C408</f>
        <v>1884306.51</v>
      </c>
      <c r="F408" s="2">
        <f t="shared" si="206"/>
        <v>1887960.23</v>
      </c>
      <c r="G408" s="2"/>
      <c r="H408" s="3"/>
      <c r="I408" s="2">
        <f t="shared" si="207"/>
        <v>963.70493722447736</v>
      </c>
      <c r="J408" s="3">
        <f t="shared" si="208"/>
        <v>5.1044768947515245E-4</v>
      </c>
      <c r="K408" s="2">
        <f t="shared" si="209"/>
        <v>654417.82318042882</v>
      </c>
      <c r="L408" s="3">
        <f t="shared" si="210"/>
        <v>0.3466269112990949</v>
      </c>
      <c r="M408" s="2">
        <f t="shared" si="211"/>
        <v>133954.60770963834</v>
      </c>
      <c r="N408" s="3">
        <f t="shared" si="212"/>
        <v>7.0952028321930455E-2</v>
      </c>
      <c r="O408" s="2">
        <f t="shared" si="213"/>
        <v>66173.693083700055</v>
      </c>
      <c r="P408" s="3">
        <f t="shared" si="214"/>
        <v>3.5050363896542487E-2</v>
      </c>
      <c r="Q408" s="2">
        <f t="shared" si="215"/>
        <v>483204.82714285509</v>
      </c>
      <c r="R408" s="3">
        <f t="shared" si="216"/>
        <v>0.25594015142090948</v>
      </c>
      <c r="S408" s="2">
        <f t="shared" si="217"/>
        <v>549245.57394615503</v>
      </c>
      <c r="T408" s="3">
        <f t="shared" si="218"/>
        <v>0.29092009737204849</v>
      </c>
      <c r="U408" s="9">
        <f t="shared" si="219"/>
        <v>1887960.2300000018</v>
      </c>
      <c r="V408" s="10">
        <f t="shared" si="220"/>
        <v>1.0000000000000009</v>
      </c>
    </row>
    <row r="409" spans="1:22" x14ac:dyDescent="0.25">
      <c r="A409" s="4" t="s">
        <v>24</v>
      </c>
      <c r="B409" s="4">
        <v>44718</v>
      </c>
      <c r="C409" s="2">
        <v>2245.5</v>
      </c>
      <c r="D409" s="2">
        <f t="shared" si="204"/>
        <v>5899.2200000000885</v>
      </c>
      <c r="E409" s="2">
        <f t="shared" si="205"/>
        <v>1884306.51</v>
      </c>
      <c r="F409" s="2">
        <f t="shared" si="206"/>
        <v>1890205.73</v>
      </c>
      <c r="G409" s="2"/>
      <c r="H409" s="3"/>
      <c r="I409" s="2">
        <f t="shared" si="207"/>
        <v>964.85114751119386</v>
      </c>
      <c r="J409" s="3">
        <f t="shared" si="208"/>
        <v>5.1044768947515245E-4</v>
      </c>
      <c r="K409" s="2">
        <f t="shared" si="209"/>
        <v>655196.17390975088</v>
      </c>
      <c r="L409" s="3">
        <f t="shared" si="210"/>
        <v>0.3466269112990949</v>
      </c>
      <c r="M409" s="2">
        <f t="shared" si="211"/>
        <v>134113.93048923524</v>
      </c>
      <c r="N409" s="3">
        <f t="shared" si="212"/>
        <v>7.0952028321930455E-2</v>
      </c>
      <c r="O409" s="2">
        <f t="shared" si="213"/>
        <v>66252.39867582974</v>
      </c>
      <c r="P409" s="3">
        <f t="shared" si="214"/>
        <v>3.5050363896542487E-2</v>
      </c>
      <c r="Q409" s="2">
        <f t="shared" si="215"/>
        <v>483779.54075287073</v>
      </c>
      <c r="R409" s="3">
        <f t="shared" si="216"/>
        <v>0.25594015142090948</v>
      </c>
      <c r="S409" s="2">
        <f t="shared" si="217"/>
        <v>549898.83502480399</v>
      </c>
      <c r="T409" s="3">
        <f t="shared" si="218"/>
        <v>0.29092009737204849</v>
      </c>
      <c r="U409" s="9">
        <f t="shared" si="219"/>
        <v>1890205.7300000018</v>
      </c>
      <c r="V409" s="10">
        <f t="shared" si="220"/>
        <v>1.0000000000000009</v>
      </c>
    </row>
    <row r="410" spans="1:22" x14ac:dyDescent="0.25">
      <c r="A410" s="1" t="s">
        <v>28</v>
      </c>
      <c r="B410" s="4">
        <v>44722</v>
      </c>
      <c r="C410" s="2">
        <v>-2245.5</v>
      </c>
      <c r="D410" s="2">
        <f t="shared" si="204"/>
        <v>3653.7200000000885</v>
      </c>
      <c r="E410" s="2">
        <f>E409-C410</f>
        <v>1886552.01</v>
      </c>
      <c r="F410" s="2">
        <f t="shared" si="206"/>
        <v>1890205.73</v>
      </c>
      <c r="G410" s="2"/>
      <c r="H410" s="3"/>
      <c r="I410" s="2">
        <f t="shared" si="207"/>
        <v>964.85114751119386</v>
      </c>
      <c r="J410" s="3">
        <f t="shared" si="208"/>
        <v>5.1044768947515245E-4</v>
      </c>
      <c r="K410" s="2">
        <f t="shared" si="209"/>
        <v>655196.17390975088</v>
      </c>
      <c r="L410" s="3">
        <f t="shared" si="210"/>
        <v>0.3466269112990949</v>
      </c>
      <c r="M410" s="2">
        <f t="shared" si="211"/>
        <v>134113.93048923524</v>
      </c>
      <c r="N410" s="3">
        <f t="shared" si="212"/>
        <v>7.0952028321930455E-2</v>
      </c>
      <c r="O410" s="2">
        <f t="shared" si="213"/>
        <v>66252.39867582974</v>
      </c>
      <c r="P410" s="3">
        <f t="shared" si="214"/>
        <v>3.5050363896542487E-2</v>
      </c>
      <c r="Q410" s="2">
        <f t="shared" si="215"/>
        <v>483779.54075287073</v>
      </c>
      <c r="R410" s="3">
        <f t="shared" si="216"/>
        <v>0.25594015142090948</v>
      </c>
      <c r="S410" s="2">
        <f t="shared" si="217"/>
        <v>549898.83502480399</v>
      </c>
      <c r="T410" s="3">
        <f t="shared" si="218"/>
        <v>0.29092009737204849</v>
      </c>
      <c r="U410" s="9">
        <f t="shared" si="219"/>
        <v>1890205.7300000018</v>
      </c>
      <c r="V410" s="10">
        <f t="shared" si="220"/>
        <v>1.0000000000000009</v>
      </c>
    </row>
    <row r="411" spans="1:22" x14ac:dyDescent="0.25">
      <c r="A411" s="1" t="s">
        <v>44</v>
      </c>
      <c r="B411" s="4">
        <v>44729</v>
      </c>
      <c r="C411" s="2">
        <v>0</v>
      </c>
      <c r="D411" s="2">
        <f t="shared" si="204"/>
        <v>3653.7200000000885</v>
      </c>
      <c r="E411" s="2">
        <f>360000+1471694.09</f>
        <v>1831694.09</v>
      </c>
      <c r="F411" s="2">
        <f t="shared" si="206"/>
        <v>1835347.81</v>
      </c>
      <c r="G411" s="2"/>
      <c r="H411" s="3"/>
      <c r="I411" s="2">
        <f t="shared" si="207"/>
        <v>936.8490489977811</v>
      </c>
      <c r="J411" s="3">
        <f t="shared" si="208"/>
        <v>5.1044768947515245E-4</v>
      </c>
      <c r="K411" s="2">
        <f t="shared" si="209"/>
        <v>636180.94253985805</v>
      </c>
      <c r="L411" s="3">
        <f t="shared" si="210"/>
        <v>0.3466269112990949</v>
      </c>
      <c r="M411" s="2">
        <f t="shared" si="211"/>
        <v>130221.64979571303</v>
      </c>
      <c r="N411" s="3">
        <f t="shared" si="212"/>
        <v>7.0952028321930455E-2</v>
      </c>
      <c r="O411" s="2">
        <f t="shared" si="213"/>
        <v>64329.608617222322</v>
      </c>
      <c r="P411" s="3">
        <f t="shared" si="214"/>
        <v>3.5050363896542487E-2</v>
      </c>
      <c r="Q411" s="2">
        <f t="shared" si="215"/>
        <v>469739.1964014346</v>
      </c>
      <c r="R411" s="3">
        <f t="shared" si="216"/>
        <v>0.25594015142090948</v>
      </c>
      <c r="S411" s="2">
        <f t="shared" si="217"/>
        <v>533939.56359677599</v>
      </c>
      <c r="T411" s="3">
        <f t="shared" si="218"/>
        <v>0.29092009737204849</v>
      </c>
      <c r="U411" s="9">
        <f t="shared" si="219"/>
        <v>1835347.8100000017</v>
      </c>
      <c r="V411" s="10">
        <f t="shared" si="220"/>
        <v>1.0000000000000009</v>
      </c>
    </row>
    <row r="412" spans="1:22" x14ac:dyDescent="0.25">
      <c r="A412" s="4" t="s">
        <v>24</v>
      </c>
      <c r="B412" s="4">
        <v>44747</v>
      </c>
      <c r="C412" s="2">
        <v>2245.5</v>
      </c>
      <c r="D412" s="2">
        <f t="shared" si="204"/>
        <v>5899.2200000000885</v>
      </c>
      <c r="E412" s="14">
        <f t="shared" si="205"/>
        <v>1831694.09</v>
      </c>
      <c r="F412" s="2">
        <f t="shared" si="206"/>
        <v>1837593.31</v>
      </c>
      <c r="G412" s="2"/>
      <c r="H412" s="3"/>
      <c r="I412" s="2">
        <f t="shared" si="207"/>
        <v>937.99525928449759</v>
      </c>
      <c r="J412" s="3">
        <f t="shared" si="208"/>
        <v>5.1044768947515245E-4</v>
      </c>
      <c r="K412" s="2">
        <f t="shared" si="209"/>
        <v>636959.29326918023</v>
      </c>
      <c r="L412" s="3">
        <f t="shared" si="210"/>
        <v>0.3466269112990949</v>
      </c>
      <c r="M412" s="2">
        <f t="shared" si="211"/>
        <v>130380.97257530993</v>
      </c>
      <c r="N412" s="3">
        <f t="shared" si="212"/>
        <v>7.0952028321930455E-2</v>
      </c>
      <c r="O412" s="2">
        <f t="shared" si="213"/>
        <v>64408.314209352007</v>
      </c>
      <c r="P412" s="3">
        <f t="shared" si="214"/>
        <v>3.5050363896542487E-2</v>
      </c>
      <c r="Q412" s="2">
        <f t="shared" si="215"/>
        <v>470313.91001145029</v>
      </c>
      <c r="R412" s="3">
        <f t="shared" si="216"/>
        <v>0.25594015142090948</v>
      </c>
      <c r="S412" s="2">
        <f t="shared" si="217"/>
        <v>534592.82467542496</v>
      </c>
      <c r="T412" s="3">
        <f t="shared" si="218"/>
        <v>0.29092009737204849</v>
      </c>
      <c r="U412" s="9">
        <f t="shared" si="219"/>
        <v>1837593.3100000019</v>
      </c>
      <c r="V412" s="10">
        <f t="shared" si="220"/>
        <v>1.0000000000000009</v>
      </c>
    </row>
    <row r="413" spans="1:22" x14ac:dyDescent="0.25">
      <c r="A413" s="1" t="s">
        <v>28</v>
      </c>
      <c r="B413" s="4">
        <v>44753</v>
      </c>
      <c r="C413" s="2">
        <v>-2245.5</v>
      </c>
      <c r="D413" s="2">
        <f t="shared" si="204"/>
        <v>3653.7200000000885</v>
      </c>
      <c r="E413" s="14">
        <f>E412-C413</f>
        <v>1833939.59</v>
      </c>
      <c r="F413" s="2">
        <f t="shared" si="206"/>
        <v>1837593.31</v>
      </c>
      <c r="G413" s="2"/>
      <c r="H413" s="3"/>
      <c r="I413" s="2">
        <f t="shared" si="207"/>
        <v>937.99525928449759</v>
      </c>
      <c r="J413" s="3">
        <f t="shared" si="208"/>
        <v>5.1044768947515245E-4</v>
      </c>
      <c r="K413" s="2">
        <f t="shared" si="209"/>
        <v>636959.29326918023</v>
      </c>
      <c r="L413" s="3">
        <f t="shared" si="210"/>
        <v>0.3466269112990949</v>
      </c>
      <c r="M413" s="2">
        <f t="shared" si="211"/>
        <v>130380.97257530993</v>
      </c>
      <c r="N413" s="3">
        <f t="shared" si="212"/>
        <v>7.0952028321930455E-2</v>
      </c>
      <c r="O413" s="2">
        <f t="shared" si="213"/>
        <v>64408.314209352007</v>
      </c>
      <c r="P413" s="3">
        <f t="shared" si="214"/>
        <v>3.5050363896542487E-2</v>
      </c>
      <c r="Q413" s="2">
        <f t="shared" si="215"/>
        <v>470313.91001145029</v>
      </c>
      <c r="R413" s="3">
        <f t="shared" si="216"/>
        <v>0.25594015142090948</v>
      </c>
      <c r="S413" s="2">
        <f t="shared" si="217"/>
        <v>534592.82467542496</v>
      </c>
      <c r="T413" s="3">
        <f t="shared" si="218"/>
        <v>0.29092009737204849</v>
      </c>
      <c r="U413" s="9">
        <f t="shared" si="219"/>
        <v>1837593.3100000019</v>
      </c>
      <c r="V413" s="10">
        <f t="shared" si="220"/>
        <v>1.0000000000000009</v>
      </c>
    </row>
    <row r="414" spans="1:22" x14ac:dyDescent="0.25">
      <c r="A414" s="4" t="s">
        <v>24</v>
      </c>
      <c r="B414" s="4">
        <v>44778</v>
      </c>
      <c r="C414" s="2">
        <v>2245.5</v>
      </c>
      <c r="D414" s="2">
        <f t="shared" si="204"/>
        <v>5899.2200000000885</v>
      </c>
      <c r="E414" s="14">
        <f t="shared" si="205"/>
        <v>1833939.59</v>
      </c>
      <c r="F414" s="2">
        <f t="shared" si="206"/>
        <v>1839838.81</v>
      </c>
      <c r="G414" s="2"/>
      <c r="H414" s="3"/>
      <c r="I414" s="2">
        <f t="shared" si="207"/>
        <v>939.14146957121409</v>
      </c>
      <c r="J414" s="3">
        <f t="shared" si="208"/>
        <v>5.1044768947515245E-4</v>
      </c>
      <c r="K414" s="2">
        <f t="shared" si="209"/>
        <v>637737.64399850229</v>
      </c>
      <c r="L414" s="3">
        <f t="shared" si="210"/>
        <v>0.3466269112990949</v>
      </c>
      <c r="M414" s="2">
        <f t="shared" si="211"/>
        <v>130540.29535490683</v>
      </c>
      <c r="N414" s="3">
        <f t="shared" si="212"/>
        <v>7.0952028321930455E-2</v>
      </c>
      <c r="O414" s="2">
        <f t="shared" si="213"/>
        <v>64487.019801481692</v>
      </c>
      <c r="P414" s="3">
        <f t="shared" si="214"/>
        <v>3.5050363896542487E-2</v>
      </c>
      <c r="Q414" s="2">
        <f t="shared" si="215"/>
        <v>470888.62362146593</v>
      </c>
      <c r="R414" s="3">
        <f t="shared" si="216"/>
        <v>0.25594015142090948</v>
      </c>
      <c r="S414" s="2">
        <f t="shared" si="217"/>
        <v>535246.08575407381</v>
      </c>
      <c r="T414" s="3">
        <f t="shared" si="218"/>
        <v>0.29092009737204849</v>
      </c>
      <c r="U414" s="9">
        <f t="shared" si="219"/>
        <v>1839838.8100000019</v>
      </c>
      <c r="V414" s="10">
        <f t="shared" si="220"/>
        <v>1.0000000000000009</v>
      </c>
    </row>
    <row r="415" spans="1:22" x14ac:dyDescent="0.25">
      <c r="A415" s="1"/>
      <c r="D415" s="2"/>
      <c r="E415" s="2"/>
      <c r="F415" s="2"/>
      <c r="G415" s="2"/>
      <c r="H415" s="3"/>
      <c r="M415" s="2"/>
      <c r="N415" s="3"/>
      <c r="O415" s="2"/>
      <c r="P415" s="3"/>
      <c r="Q415" s="2"/>
      <c r="R415" s="3"/>
      <c r="S415" s="2"/>
      <c r="T415" s="3"/>
      <c r="U415" s="16"/>
      <c r="V415" s="17"/>
    </row>
    <row r="416" spans="1:22" x14ac:dyDescent="0.25">
      <c r="D416" s="2"/>
      <c r="E416" s="2"/>
      <c r="F416" s="2"/>
      <c r="G416" s="2"/>
      <c r="H416" s="3"/>
      <c r="M416" s="2"/>
      <c r="N416" s="3"/>
      <c r="O416" s="2"/>
      <c r="P416" s="3"/>
      <c r="Q416" s="2"/>
      <c r="R416" s="3"/>
      <c r="S416" s="2"/>
      <c r="T416" s="3"/>
      <c r="U416" s="16"/>
      <c r="V416" s="17"/>
    </row>
    <row r="417" spans="1:22" x14ac:dyDescent="0.25">
      <c r="D417" s="2"/>
      <c r="E417" s="15"/>
      <c r="F417" s="2"/>
      <c r="G417" s="2"/>
      <c r="H417" s="3"/>
      <c r="M417" s="2"/>
      <c r="N417" s="3"/>
      <c r="O417" s="2"/>
      <c r="P417" s="3"/>
      <c r="Q417" s="2"/>
      <c r="R417" s="3"/>
      <c r="S417" s="2"/>
      <c r="T417" s="3"/>
      <c r="U417" s="16"/>
      <c r="V417" s="17"/>
    </row>
    <row r="418" spans="1:22" x14ac:dyDescent="0.25">
      <c r="D418" s="2"/>
      <c r="E418" s="2"/>
      <c r="F418" s="2"/>
      <c r="G418" s="2"/>
      <c r="H418" s="3"/>
      <c r="M418" s="2"/>
      <c r="N418" s="3"/>
      <c r="O418" s="2"/>
      <c r="P418" s="3"/>
      <c r="Q418" s="2"/>
      <c r="R418" s="3"/>
      <c r="S418" s="2"/>
      <c r="T418" s="3"/>
      <c r="U418" s="16"/>
      <c r="V418" s="17"/>
    </row>
    <row r="419" spans="1:22" x14ac:dyDescent="0.25">
      <c r="A419" t="s">
        <v>60</v>
      </c>
      <c r="D419" s="2" t="s">
        <v>61</v>
      </c>
      <c r="E419" s="2"/>
      <c r="F419" s="2"/>
      <c r="G419" s="2"/>
      <c r="H419" s="3"/>
      <c r="M419" s="2"/>
      <c r="N419" s="3"/>
      <c r="O419" s="2"/>
      <c r="P419" s="3"/>
      <c r="Q419" s="2"/>
      <c r="R419" s="3"/>
      <c r="S419" s="2"/>
      <c r="T419" s="3"/>
      <c r="U419" s="16"/>
      <c r="V419" s="17"/>
    </row>
    <row r="421" spans="1:22" x14ac:dyDescent="0.25">
      <c r="A421" s="1" t="s">
        <v>57</v>
      </c>
      <c r="B421" s="2">
        <f>D414</f>
        <v>5899.2200000000885</v>
      </c>
    </row>
    <row r="422" spans="1:22" x14ac:dyDescent="0.25">
      <c r="A422" s="1" t="s">
        <v>58</v>
      </c>
      <c r="B422" s="2">
        <v>1471694.09</v>
      </c>
      <c r="D422" t="s">
        <v>59</v>
      </c>
      <c r="E422" s="2">
        <f>E414-360000</f>
        <v>1473939.59</v>
      </c>
    </row>
    <row r="423" spans="1:22" x14ac:dyDescent="0.25">
      <c r="A423" s="1" t="s">
        <v>49</v>
      </c>
      <c r="B423" s="2">
        <v>360000</v>
      </c>
    </row>
    <row r="424" spans="1:22" ht="30" x14ac:dyDescent="0.25">
      <c r="A424" s="1" t="s">
        <v>48</v>
      </c>
      <c r="B424" s="13">
        <v>0</v>
      </c>
    </row>
    <row r="425" spans="1:22" x14ac:dyDescent="0.25">
      <c r="A425" s="1" t="s">
        <v>46</v>
      </c>
      <c r="B425" s="2">
        <f>SUM(B421:B424)</f>
        <v>1837593.31</v>
      </c>
    </row>
    <row r="426" spans="1:22" x14ac:dyDescent="0.25">
      <c r="A426" s="1" t="s">
        <v>47</v>
      </c>
      <c r="B426" s="12">
        <f>SUM(B422:B424)</f>
        <v>1831694.09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 McCartney</cp:lastModifiedBy>
  <dcterms:created xsi:type="dcterms:W3CDTF">2018-06-21T16:57:38Z</dcterms:created>
  <dcterms:modified xsi:type="dcterms:W3CDTF">2022-08-11T11:50:52Z</dcterms:modified>
</cp:coreProperties>
</file>