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wb-fs1\pj\peter.judson\Documents\SSAS june 2013\2020\"/>
    </mc:Choice>
  </mc:AlternateContent>
  <xr:revisionPtr revIDLastSave="0" documentId="13_ncr:1_{A66E85F2-E4E1-4C47-8BD9-569230E672A1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5" i="1" l="1"/>
  <c r="N44" i="1"/>
  <c r="M45" i="1"/>
  <c r="M44" i="1"/>
  <c r="N38" i="1"/>
  <c r="M38" i="1"/>
  <c r="O38" i="1" s="1"/>
  <c r="O31" i="1"/>
  <c r="N31" i="1"/>
  <c r="M31" i="1"/>
  <c r="N25" i="1"/>
  <c r="M25" i="1"/>
  <c r="O25" i="1" s="1"/>
  <c r="N20" i="1"/>
  <c r="O20" i="1" s="1"/>
  <c r="M20" i="1"/>
  <c r="N14" i="1"/>
  <c r="M14" i="1"/>
  <c r="O14" i="1" s="1"/>
  <c r="O9" i="1"/>
  <c r="N9" i="1"/>
  <c r="M9" i="1"/>
  <c r="D39" i="1"/>
  <c r="D40" i="1" s="1"/>
  <c r="D41" i="1" s="1"/>
  <c r="D42" i="1" s="1"/>
  <c r="G38" i="1"/>
  <c r="E38" i="1"/>
  <c r="C38" i="1"/>
  <c r="F38" i="1" l="1"/>
  <c r="H38" i="1" s="1"/>
  <c r="C39" i="1" s="1"/>
  <c r="G39" i="1"/>
  <c r="G40" i="1" s="1"/>
  <c r="G41" i="1" s="1"/>
  <c r="J30" i="1"/>
  <c r="D33" i="1"/>
  <c r="D34" i="1" s="1"/>
  <c r="D35" i="1" s="1"/>
  <c r="D32" i="1"/>
  <c r="G31" i="1"/>
  <c r="G32" i="1" s="1"/>
  <c r="G33" i="1" s="1"/>
  <c r="E31" i="1"/>
  <c r="E39" i="1" l="1"/>
  <c r="F39" i="1" s="1"/>
  <c r="H39" i="1" s="1"/>
  <c r="C40" i="1" s="1"/>
  <c r="G34" i="1"/>
  <c r="F31" i="1"/>
  <c r="H31" i="1" s="1"/>
  <c r="C32" i="1" l="1"/>
  <c r="E32" i="1"/>
  <c r="F32" i="1" s="1"/>
  <c r="H32" i="1" s="1"/>
  <c r="E40" i="1"/>
  <c r="F40" i="1" s="1"/>
  <c r="H40" i="1" s="1"/>
  <c r="G25" i="1"/>
  <c r="D25" i="1"/>
  <c r="D26" i="1" s="1"/>
  <c r="D27" i="1" s="1"/>
  <c r="D28" i="1" s="1"/>
  <c r="E24" i="1"/>
  <c r="C33" i="1" l="1"/>
  <c r="E33" i="1"/>
  <c r="F33" i="1" s="1"/>
  <c r="H33" i="1" s="1"/>
  <c r="E41" i="1"/>
  <c r="F41" i="1" s="1"/>
  <c r="C41" i="1"/>
  <c r="F24" i="1"/>
  <c r="H24" i="1" s="1"/>
  <c r="G26" i="1"/>
  <c r="D21" i="1"/>
  <c r="D22" i="1" s="1"/>
  <c r="C25" i="1" l="1"/>
  <c r="E25" i="1" s="1"/>
  <c r="F25" i="1" s="1"/>
  <c r="H25" i="1" s="1"/>
  <c r="C26" i="1" s="1"/>
  <c r="J24" i="1"/>
  <c r="E34" i="1"/>
  <c r="F34" i="1" s="1"/>
  <c r="C34" i="1"/>
  <c r="H41" i="1"/>
  <c r="C42" i="1" s="1"/>
  <c r="E26" i="1"/>
  <c r="F26" i="1" s="1"/>
  <c r="H26" i="1" s="1"/>
  <c r="C27" i="1" s="1"/>
  <c r="G27" i="1"/>
  <c r="H34" i="1" l="1"/>
  <c r="E42" i="1"/>
  <c r="F42" i="1" s="1"/>
  <c r="H42" i="1" s="1"/>
  <c r="E27" i="1"/>
  <c r="F27" i="1" s="1"/>
  <c r="H27" i="1" s="1"/>
  <c r="C28" i="1" s="1"/>
  <c r="G28" i="1"/>
  <c r="C35" i="1" l="1"/>
  <c r="E35" i="1"/>
  <c r="F35" i="1" s="1"/>
  <c r="E28" i="1"/>
  <c r="F28" i="1" s="1"/>
  <c r="H28" i="1" s="1"/>
  <c r="L18" i="1"/>
  <c r="L11" i="1"/>
  <c r="H35" i="1" l="1"/>
  <c r="G18" i="1"/>
  <c r="D19" i="1"/>
  <c r="C5" i="1"/>
  <c r="L5" i="1" s="1"/>
  <c r="D5" i="1"/>
  <c r="D6" i="1" s="1"/>
  <c r="D7" i="1" s="1"/>
  <c r="D8" i="1" s="1"/>
  <c r="D9" i="1" s="1"/>
  <c r="G19" i="1" l="1"/>
  <c r="E18" i="1"/>
  <c r="F18" i="1" s="1"/>
  <c r="E5" i="1"/>
  <c r="D12" i="1"/>
  <c r="D13" i="1" s="1"/>
  <c r="D14" i="1" s="1"/>
  <c r="D15" i="1" s="1"/>
  <c r="G20" i="1" l="1"/>
  <c r="G21" i="1" s="1"/>
  <c r="G22" i="1" s="1"/>
  <c r="F5" i="1"/>
  <c r="H5" i="1" s="1"/>
  <c r="H18" i="1"/>
  <c r="E19" i="1" l="1"/>
  <c r="C19" i="1"/>
  <c r="E6" i="1"/>
  <c r="C6" i="1"/>
  <c r="F19" i="1" l="1"/>
  <c r="H19" i="1" s="1"/>
  <c r="J19" i="1" s="1"/>
  <c r="F6" i="1"/>
  <c r="H6" i="1" s="1"/>
  <c r="E7" i="1" s="1"/>
  <c r="F7" i="1" s="1"/>
  <c r="E12" i="1"/>
  <c r="F12" i="1" s="1"/>
  <c r="C20" i="1" l="1"/>
  <c r="E20" i="1"/>
  <c r="F20" i="1" s="1"/>
  <c r="C7" i="1"/>
  <c r="H7" i="1" s="1"/>
  <c r="C12" i="1"/>
  <c r="H12" i="1" s="1"/>
  <c r="E13" i="1" s="1"/>
  <c r="H20" i="1" l="1"/>
  <c r="F13" i="1"/>
  <c r="C13" i="1"/>
  <c r="E8" i="1"/>
  <c r="C8" i="1"/>
  <c r="F8" i="1" l="1"/>
  <c r="H8" i="1" s="1"/>
  <c r="J8" i="1" s="1"/>
  <c r="E21" i="1"/>
  <c r="F21" i="1" s="1"/>
  <c r="C21" i="1"/>
  <c r="H21" i="1" s="1"/>
  <c r="H13" i="1"/>
  <c r="E14" i="1" l="1"/>
  <c r="F14" i="1" s="1"/>
  <c r="J13" i="1"/>
  <c r="J36" i="1"/>
  <c r="C14" i="1"/>
  <c r="H14" i="1" s="1"/>
  <c r="C22" i="1"/>
  <c r="E22" i="1"/>
  <c r="F22" i="1" s="1"/>
  <c r="C9" i="1"/>
  <c r="E9" i="1"/>
  <c r="F9" i="1" s="1"/>
  <c r="H22" i="1" l="1"/>
  <c r="H9" i="1"/>
  <c r="C15" i="1"/>
  <c r="E15" i="1"/>
  <c r="F15" i="1" s="1"/>
  <c r="H15" i="1" l="1"/>
</calcChain>
</file>

<file path=xl/sharedStrings.xml><?xml version="1.0" encoding="utf-8"?>
<sst xmlns="http://schemas.openxmlformats.org/spreadsheetml/2006/main" count="47" uniqueCount="40">
  <si>
    <t>Loan 4</t>
  </si>
  <si>
    <t>Start</t>
  </si>
  <si>
    <t>Amount</t>
  </si>
  <si>
    <t>Int Rate</t>
  </si>
  <si>
    <t>Interest</t>
  </si>
  <si>
    <t>Capital  pd</t>
  </si>
  <si>
    <t>Balance</t>
  </si>
  <si>
    <t>Payment</t>
  </si>
  <si>
    <t>Loan 5</t>
  </si>
  <si>
    <t>Loan 6</t>
  </si>
  <si>
    <t>28.03.17</t>
  </si>
  <si>
    <t>28.03.18</t>
  </si>
  <si>
    <t>05.04.18</t>
  </si>
  <si>
    <t>05.04.19</t>
  </si>
  <si>
    <t>payment made 03/17</t>
  </si>
  <si>
    <t>payment made 03/18</t>
  </si>
  <si>
    <t>payment made 03/19</t>
  </si>
  <si>
    <t>payment made 03/20</t>
  </si>
  <si>
    <t>Capital balance</t>
  </si>
  <si>
    <t>Years</t>
  </si>
  <si>
    <t>Remaining</t>
  </si>
  <si>
    <t xml:space="preserve">Original </t>
  </si>
  <si>
    <t>Loan</t>
  </si>
  <si>
    <t>Payment History</t>
  </si>
  <si>
    <t>Loan 7</t>
  </si>
  <si>
    <t>26.03.19</t>
  </si>
  <si>
    <t>28.03.19</t>
  </si>
  <si>
    <t>05.04.20</t>
  </si>
  <si>
    <t>05.04.21</t>
  </si>
  <si>
    <t>28.03.20</t>
  </si>
  <si>
    <t>28.03.21</t>
  </si>
  <si>
    <t>05.04.22</t>
  </si>
  <si>
    <t>Capital</t>
  </si>
  <si>
    <t>Total</t>
  </si>
  <si>
    <t>Loan 8</t>
  </si>
  <si>
    <t>29.11.2019</t>
  </si>
  <si>
    <t>24.03/2020</t>
  </si>
  <si>
    <t>30.03.2020</t>
  </si>
  <si>
    <t>Loan 9</t>
  </si>
  <si>
    <t>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</si>
</sst>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1" xfId="0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5"/>
  <sheetViews>
    <sheetView tabSelected="1" workbookViewId="0">
      <pane xSplit="2" ySplit="1" topLeftCell="C29" activePane="bottomRight" state="frozen"/>
      <selection pane="topRight" activeCell="C1" sqref="C1"/>
      <selection pane="bottomLeft" activeCell="A2" sqref="A2"/>
      <selection pane="bottomRight" activeCell="N47" sqref="N47"/>
    </sheetView>
  </sheetViews>
  <sheetFormatPr defaultRowHeight="15" x14ac:dyDescent="0.25"/>
  <cols>
    <col min="1" max="1" width="8" customWidth="1"/>
    <col min="2" max="2" width="11.140625" customWidth="1"/>
    <col min="3" max="3" width="10.7109375" customWidth="1"/>
    <col min="4" max="4" width="7.85546875" customWidth="1"/>
    <col min="5" max="5" width="9" customWidth="1"/>
    <col min="6" max="6" width="10.7109375" customWidth="1"/>
    <col min="7" max="7" width="11.85546875" customWidth="1"/>
    <col min="8" max="8" width="10.85546875" customWidth="1"/>
    <col min="9" max="9" width="20" customWidth="1"/>
    <col min="10" max="10" width="15.140625" style="4" customWidth="1"/>
    <col min="11" max="11" width="10" style="4" customWidth="1"/>
    <col min="12" max="12" width="10.42578125" style="4" customWidth="1"/>
    <col min="13" max="15" width="10.140625" customWidth="1"/>
  </cols>
  <sheetData>
    <row r="1" spans="1:15" ht="15" customHeight="1" x14ac:dyDescent="0.25"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7</v>
      </c>
      <c r="H1" s="3" t="s">
        <v>6</v>
      </c>
      <c r="I1" s="3" t="s">
        <v>23</v>
      </c>
      <c r="J1" s="4" t="s">
        <v>18</v>
      </c>
      <c r="K1" s="7" t="s">
        <v>19</v>
      </c>
      <c r="L1" s="7" t="s">
        <v>21</v>
      </c>
    </row>
    <row r="2" spans="1:15" ht="15" customHeight="1" x14ac:dyDescent="0.25">
      <c r="B2" s="1"/>
      <c r="J2" s="5" t="s">
        <v>36</v>
      </c>
      <c r="K2" s="4" t="s">
        <v>20</v>
      </c>
      <c r="L2" s="4" t="s">
        <v>22</v>
      </c>
    </row>
    <row r="3" spans="1:15" x14ac:dyDescent="0.25">
      <c r="C3" s="2"/>
      <c r="M3" t="s">
        <v>4</v>
      </c>
      <c r="N3" t="s">
        <v>32</v>
      </c>
      <c r="O3" t="s">
        <v>33</v>
      </c>
    </row>
    <row r="4" spans="1:15" x14ac:dyDescent="0.25">
      <c r="C4">
        <v>670000</v>
      </c>
      <c r="D4">
        <v>0.04</v>
      </c>
      <c r="H4">
        <v>670000</v>
      </c>
    </row>
    <row r="5" spans="1:15" x14ac:dyDescent="0.25">
      <c r="A5" t="s">
        <v>0</v>
      </c>
      <c r="B5" s="1">
        <v>42460</v>
      </c>
      <c r="C5">
        <f>H4</f>
        <v>670000</v>
      </c>
      <c r="D5">
        <f>D4</f>
        <v>0.04</v>
      </c>
      <c r="E5">
        <f>H4*D5</f>
        <v>26800</v>
      </c>
      <c r="F5" s="2">
        <f>G5-E5</f>
        <v>123700.16999999998</v>
      </c>
      <c r="G5">
        <v>150500.16999999998</v>
      </c>
      <c r="H5" s="2">
        <f>C4-F5</f>
        <v>546299.83000000007</v>
      </c>
      <c r="I5" t="s">
        <v>14</v>
      </c>
      <c r="L5" s="4">
        <f>C5</f>
        <v>670000</v>
      </c>
    </row>
    <row r="6" spans="1:15" x14ac:dyDescent="0.25">
      <c r="B6" s="1">
        <v>42825</v>
      </c>
      <c r="C6" s="2">
        <f>H5</f>
        <v>546299.83000000007</v>
      </c>
      <c r="D6">
        <f>D5</f>
        <v>0.04</v>
      </c>
      <c r="E6" s="2">
        <f t="shared" ref="E6:E7" si="0">H5*D6</f>
        <v>21851.993200000004</v>
      </c>
      <c r="F6" s="2">
        <f t="shared" ref="F6:F7" si="1">G6-E6</f>
        <v>128648.17679999999</v>
      </c>
      <c r="G6">
        <v>150500.16999999998</v>
      </c>
      <c r="H6" s="2">
        <f t="shared" ref="H6:H9" si="2">C6-F6</f>
        <v>417651.65320000006</v>
      </c>
      <c r="I6" t="s">
        <v>15</v>
      </c>
      <c r="J6" s="6"/>
    </row>
    <row r="7" spans="1:15" x14ac:dyDescent="0.25">
      <c r="B7" s="1">
        <v>43190</v>
      </c>
      <c r="C7" s="2">
        <f>H6</f>
        <v>417651.65320000006</v>
      </c>
      <c r="D7">
        <f>D6</f>
        <v>0.04</v>
      </c>
      <c r="E7" s="2">
        <f t="shared" si="0"/>
        <v>16706.066128000002</v>
      </c>
      <c r="F7" s="2">
        <f t="shared" si="1"/>
        <v>133794.10387199998</v>
      </c>
      <c r="G7">
        <v>150500.16999999998</v>
      </c>
      <c r="H7" s="2">
        <f t="shared" si="2"/>
        <v>283857.54932800005</v>
      </c>
      <c r="I7" t="s">
        <v>16</v>
      </c>
      <c r="J7" s="6"/>
    </row>
    <row r="8" spans="1:15" x14ac:dyDescent="0.25">
      <c r="B8" s="1">
        <v>43555</v>
      </c>
      <c r="C8" s="2">
        <f t="shared" ref="C8:C9" si="3">H7</f>
        <v>283857.54932800005</v>
      </c>
      <c r="D8">
        <f>D7</f>
        <v>0.04</v>
      </c>
      <c r="E8" s="2">
        <f t="shared" ref="E8" si="4">H7*D8</f>
        <v>11354.301973120002</v>
      </c>
      <c r="F8" s="2">
        <f t="shared" ref="F8" si="5">G8-E8</f>
        <v>139145.86802688002</v>
      </c>
      <c r="G8">
        <v>150500.17000000001</v>
      </c>
      <c r="H8" s="2">
        <f t="shared" si="2"/>
        <v>144711.68130112003</v>
      </c>
      <c r="I8" t="s">
        <v>17</v>
      </c>
      <c r="J8" s="6">
        <f>H8</f>
        <v>144711.68130112003</v>
      </c>
      <c r="K8" s="4">
        <v>1</v>
      </c>
    </row>
    <row r="9" spans="1:15" x14ac:dyDescent="0.25">
      <c r="B9" s="1">
        <v>43921</v>
      </c>
      <c r="C9" s="2">
        <f t="shared" si="3"/>
        <v>144711.68130112003</v>
      </c>
      <c r="D9">
        <f>D8</f>
        <v>0.04</v>
      </c>
      <c r="E9" s="2">
        <f t="shared" ref="E9" si="6">H8*D9</f>
        <v>5788.4672520448012</v>
      </c>
      <c r="F9" s="2">
        <f t="shared" ref="F9" si="7">G9-E9</f>
        <v>144711.6827479552</v>
      </c>
      <c r="G9">
        <v>150500.15</v>
      </c>
      <c r="H9" s="2">
        <f t="shared" si="2"/>
        <v>-1.4468351728282869E-3</v>
      </c>
      <c r="M9" s="2">
        <f>E9</f>
        <v>5788.4672520448012</v>
      </c>
      <c r="N9" s="2">
        <f>F9</f>
        <v>144711.6827479552</v>
      </c>
      <c r="O9" s="2">
        <f>SUM(M9:N9)</f>
        <v>150500.15</v>
      </c>
    </row>
    <row r="11" spans="1:15" x14ac:dyDescent="0.25">
      <c r="A11" t="s">
        <v>8</v>
      </c>
      <c r="B11" t="s">
        <v>10</v>
      </c>
      <c r="C11">
        <v>395000</v>
      </c>
      <c r="D11">
        <v>1.4999999999999999E-2</v>
      </c>
      <c r="E11">
        <v>5925</v>
      </c>
      <c r="F11" s="2">
        <v>76665.289999999994</v>
      </c>
      <c r="G11">
        <v>82590.289999999994</v>
      </c>
      <c r="H11">
        <v>318334.71000000002</v>
      </c>
      <c r="I11" t="s">
        <v>15</v>
      </c>
      <c r="J11" s="6"/>
      <c r="L11" s="4">
        <f>C11</f>
        <v>395000</v>
      </c>
    </row>
    <row r="12" spans="1:15" x14ac:dyDescent="0.25">
      <c r="B12" t="s">
        <v>11</v>
      </c>
      <c r="C12">
        <f>H11</f>
        <v>318334.71000000002</v>
      </c>
      <c r="D12">
        <f>D11</f>
        <v>1.4999999999999999E-2</v>
      </c>
      <c r="E12" s="2">
        <f t="shared" ref="E12:E15" si="8">H11*D12</f>
        <v>4775.0206500000004</v>
      </c>
      <c r="F12" s="2">
        <f>G12-E12</f>
        <v>77815.269349999988</v>
      </c>
      <c r="G12">
        <v>82590.289999999994</v>
      </c>
      <c r="H12" s="2">
        <f t="shared" ref="H12:H15" si="9">C12-F12</f>
        <v>240519.44065000003</v>
      </c>
      <c r="I12" t="s">
        <v>16</v>
      </c>
      <c r="J12" s="6"/>
    </row>
    <row r="13" spans="1:15" x14ac:dyDescent="0.25">
      <c r="B13" t="s">
        <v>26</v>
      </c>
      <c r="C13" s="2">
        <f t="shared" ref="C13:C15" si="10">H12</f>
        <v>240519.44065000003</v>
      </c>
      <c r="D13">
        <f>D12</f>
        <v>1.4999999999999999E-2</v>
      </c>
      <c r="E13" s="2">
        <f t="shared" si="8"/>
        <v>3607.7916097500006</v>
      </c>
      <c r="F13" s="2">
        <f t="shared" ref="F13:F15" si="11">G13-E13</f>
        <v>78982.498390249995</v>
      </c>
      <c r="G13">
        <v>82590.289999999994</v>
      </c>
      <c r="H13" s="2">
        <f t="shared" si="9"/>
        <v>161536.94225975004</v>
      </c>
      <c r="I13" t="s">
        <v>17</v>
      </c>
      <c r="J13" s="6">
        <f>H13</f>
        <v>161536.94225975004</v>
      </c>
      <c r="K13" s="4">
        <v>2</v>
      </c>
    </row>
    <row r="14" spans="1:15" x14ac:dyDescent="0.25">
      <c r="B14" t="s">
        <v>29</v>
      </c>
      <c r="C14" s="2">
        <f t="shared" si="10"/>
        <v>161536.94225975004</v>
      </c>
      <c r="D14">
        <f>D13</f>
        <v>1.4999999999999999E-2</v>
      </c>
      <c r="E14" s="2">
        <f t="shared" si="8"/>
        <v>2423.0541338962503</v>
      </c>
      <c r="F14" s="2">
        <f t="shared" si="11"/>
        <v>80167.235866103743</v>
      </c>
      <c r="G14">
        <v>82590.289999999994</v>
      </c>
      <c r="H14" s="2">
        <f t="shared" si="9"/>
        <v>81369.706393646295</v>
      </c>
      <c r="J14" s="6"/>
      <c r="M14" s="2">
        <f>E14</f>
        <v>2423.0541338962503</v>
      </c>
      <c r="N14" s="2">
        <f>F14</f>
        <v>80167.235866103743</v>
      </c>
      <c r="O14" s="2">
        <f>SUM(M14:N14)</f>
        <v>82590.289999999994</v>
      </c>
    </row>
    <row r="15" spans="1:15" x14ac:dyDescent="0.25">
      <c r="B15" t="s">
        <v>30</v>
      </c>
      <c r="C15" s="2">
        <f t="shared" si="10"/>
        <v>81369.706393646295</v>
      </c>
      <c r="D15">
        <f>D14</f>
        <v>1.4999999999999999E-2</v>
      </c>
      <c r="E15" s="2">
        <f t="shared" si="8"/>
        <v>1220.5455959046944</v>
      </c>
      <c r="F15" s="2">
        <f t="shared" si="11"/>
        <v>81369.704404095304</v>
      </c>
      <c r="G15">
        <v>82590.25</v>
      </c>
      <c r="H15" s="2">
        <f t="shared" si="9"/>
        <v>1.9895509904017672E-3</v>
      </c>
      <c r="J15" s="6"/>
    </row>
    <row r="16" spans="1:15" x14ac:dyDescent="0.25">
      <c r="E16" s="2"/>
    </row>
    <row r="17" spans="1:15" x14ac:dyDescent="0.25">
      <c r="G17">
        <v>57585.16</v>
      </c>
      <c r="H17">
        <v>260000</v>
      </c>
    </row>
    <row r="18" spans="1:15" x14ac:dyDescent="0.25">
      <c r="A18" t="s">
        <v>9</v>
      </c>
      <c r="B18" t="s">
        <v>12</v>
      </c>
      <c r="C18">
        <v>260000</v>
      </c>
      <c r="D18">
        <v>3.5000000000000003E-2</v>
      </c>
      <c r="E18">
        <f>H17*D18</f>
        <v>9100</v>
      </c>
      <c r="F18">
        <f>G18-E18</f>
        <v>48485.16</v>
      </c>
      <c r="G18">
        <f t="shared" ref="G18:G21" si="12">G17</f>
        <v>57585.16</v>
      </c>
      <c r="H18">
        <f>C18-F18</f>
        <v>211514.84</v>
      </c>
      <c r="I18" t="s">
        <v>16</v>
      </c>
      <c r="J18" s="6"/>
      <c r="L18" s="4">
        <f>C18</f>
        <v>260000</v>
      </c>
    </row>
    <row r="19" spans="1:15" x14ac:dyDescent="0.25">
      <c r="B19" t="s">
        <v>13</v>
      </c>
      <c r="C19">
        <f>H18</f>
        <v>211514.84</v>
      </c>
      <c r="D19">
        <f>D18</f>
        <v>3.5000000000000003E-2</v>
      </c>
      <c r="E19" s="2">
        <f t="shared" ref="E19:E22" si="13">H18*D19</f>
        <v>7403.0194000000001</v>
      </c>
      <c r="F19" s="2">
        <f t="shared" ref="F19:F22" si="14">G19-E19</f>
        <v>50182.140600000006</v>
      </c>
      <c r="G19">
        <f t="shared" si="12"/>
        <v>57585.16</v>
      </c>
      <c r="H19" s="2">
        <f t="shared" ref="H19:H22" si="15">C19-F19</f>
        <v>161332.69939999998</v>
      </c>
      <c r="I19" t="s">
        <v>17</v>
      </c>
      <c r="J19" s="6">
        <f>H19</f>
        <v>161332.69939999998</v>
      </c>
      <c r="K19" s="4">
        <v>3</v>
      </c>
    </row>
    <row r="20" spans="1:15" x14ac:dyDescent="0.25">
      <c r="B20" t="s">
        <v>27</v>
      </c>
      <c r="C20" s="2">
        <f>H19</f>
        <v>161332.69939999998</v>
      </c>
      <c r="D20">
        <v>3.5000000000000003E-2</v>
      </c>
      <c r="E20" s="2">
        <f t="shared" si="13"/>
        <v>5646.6444789999996</v>
      </c>
      <c r="F20" s="2">
        <f t="shared" si="14"/>
        <v>51938.515521000001</v>
      </c>
      <c r="G20">
        <f t="shared" si="12"/>
        <v>57585.16</v>
      </c>
      <c r="H20" s="2">
        <f t="shared" si="15"/>
        <v>109394.18387899999</v>
      </c>
      <c r="M20" s="2">
        <f>E20</f>
        <v>5646.6444789999996</v>
      </c>
      <c r="N20" s="2">
        <f>F20</f>
        <v>51938.515521000001</v>
      </c>
      <c r="O20" s="2">
        <f>SUM(M20:N20)</f>
        <v>57585.16</v>
      </c>
    </row>
    <row r="21" spans="1:15" x14ac:dyDescent="0.25">
      <c r="B21" t="s">
        <v>28</v>
      </c>
      <c r="C21" s="2">
        <f>H20</f>
        <v>109394.18387899999</v>
      </c>
      <c r="D21">
        <f>D20</f>
        <v>3.5000000000000003E-2</v>
      </c>
      <c r="E21" s="2">
        <f t="shared" si="13"/>
        <v>3828.7964357649998</v>
      </c>
      <c r="F21" s="2">
        <f t="shared" si="14"/>
        <v>53756.363564235005</v>
      </c>
      <c r="G21">
        <f t="shared" si="12"/>
        <v>57585.16</v>
      </c>
      <c r="H21" s="2">
        <f t="shared" si="15"/>
        <v>55637.820314764984</v>
      </c>
      <c r="J21" s="6"/>
    </row>
    <row r="22" spans="1:15" x14ac:dyDescent="0.25">
      <c r="B22" t="s">
        <v>31</v>
      </c>
      <c r="C22" s="2">
        <f>H21</f>
        <v>55637.820314764984</v>
      </c>
      <c r="D22">
        <f>D21</f>
        <v>3.5000000000000003E-2</v>
      </c>
      <c r="E22" s="2">
        <f t="shared" si="13"/>
        <v>1947.3237110167747</v>
      </c>
      <c r="F22" s="2">
        <f t="shared" si="14"/>
        <v>55637.816288983231</v>
      </c>
      <c r="G22">
        <f>G21-0.02</f>
        <v>57585.140000000007</v>
      </c>
      <c r="H22" s="2">
        <f t="shared" si="15"/>
        <v>4.0257817527162842E-3</v>
      </c>
      <c r="J22" s="6"/>
    </row>
    <row r="23" spans="1:15" x14ac:dyDescent="0.25">
      <c r="C23" s="2"/>
      <c r="E23" s="2"/>
      <c r="F23" s="2"/>
    </row>
    <row r="24" spans="1:15" x14ac:dyDescent="0.25">
      <c r="A24" t="s">
        <v>24</v>
      </c>
      <c r="B24" t="s">
        <v>25</v>
      </c>
      <c r="C24">
        <v>342000</v>
      </c>
      <c r="D24">
        <v>1.4999999999999999E-2</v>
      </c>
      <c r="E24">
        <f>C24*D24</f>
        <v>5130</v>
      </c>
      <c r="F24">
        <f>G24-E24</f>
        <v>66378.539999999994</v>
      </c>
      <c r="G24">
        <v>71508.539999999994</v>
      </c>
      <c r="H24" s="2">
        <f>C24-F24</f>
        <v>275621.46000000002</v>
      </c>
      <c r="I24" t="s">
        <v>17</v>
      </c>
      <c r="J24" s="6">
        <f>H24</f>
        <v>275621.46000000002</v>
      </c>
      <c r="K24" s="4">
        <v>4</v>
      </c>
      <c r="L24" s="4">
        <v>342000</v>
      </c>
    </row>
    <row r="25" spans="1:15" x14ac:dyDescent="0.25">
      <c r="C25" s="2">
        <f>H24</f>
        <v>275621.46000000002</v>
      </c>
      <c r="D25">
        <f>D24</f>
        <v>1.4999999999999999E-2</v>
      </c>
      <c r="E25" s="2">
        <f>C25*D25</f>
        <v>4134.3218999999999</v>
      </c>
      <c r="F25" s="2">
        <f>G25-E25</f>
        <v>67374.218099999998</v>
      </c>
      <c r="G25">
        <f>G24</f>
        <v>71508.539999999994</v>
      </c>
      <c r="H25" s="2">
        <f>C25-F25</f>
        <v>208247.24190000002</v>
      </c>
      <c r="M25" s="2">
        <f>E25</f>
        <v>4134.3218999999999</v>
      </c>
      <c r="N25" s="2">
        <f>F25</f>
        <v>67374.218099999998</v>
      </c>
      <c r="O25" s="2">
        <f>SUM(M25:N25)</f>
        <v>71508.539999999994</v>
      </c>
    </row>
    <row r="26" spans="1:15" x14ac:dyDescent="0.25">
      <c r="C26" s="2">
        <f t="shared" ref="C26:C28" si="16">H25</f>
        <v>208247.24190000002</v>
      </c>
      <c r="D26">
        <f t="shared" ref="D26:D28" si="17">D25</f>
        <v>1.4999999999999999E-2</v>
      </c>
      <c r="E26" s="2">
        <f t="shared" ref="E26:E28" si="18">C26*D26</f>
        <v>3123.7086285</v>
      </c>
      <c r="F26" s="2">
        <f t="shared" ref="F26:F28" si="19">G26-E26</f>
        <v>68384.831371499997</v>
      </c>
      <c r="G26">
        <f t="shared" ref="G26:G27" si="20">G25</f>
        <v>71508.539999999994</v>
      </c>
      <c r="H26" s="2">
        <f t="shared" ref="H26:H28" si="21">C26-F26</f>
        <v>139862.41052850004</v>
      </c>
    </row>
    <row r="27" spans="1:15" x14ac:dyDescent="0.25">
      <c r="C27" s="2">
        <f t="shared" si="16"/>
        <v>139862.41052850004</v>
      </c>
      <c r="D27">
        <f t="shared" si="17"/>
        <v>1.4999999999999999E-2</v>
      </c>
      <c r="E27" s="2">
        <f t="shared" si="18"/>
        <v>2097.9361579275005</v>
      </c>
      <c r="F27" s="2">
        <f t="shared" si="19"/>
        <v>69410.603842072494</v>
      </c>
      <c r="G27">
        <f t="shared" si="20"/>
        <v>71508.539999999994</v>
      </c>
      <c r="H27" s="2">
        <f t="shared" si="21"/>
        <v>70451.806686427546</v>
      </c>
    </row>
    <row r="28" spans="1:15" x14ac:dyDescent="0.25">
      <c r="C28" s="2">
        <f t="shared" si="16"/>
        <v>70451.806686427546</v>
      </c>
      <c r="D28">
        <f t="shared" si="17"/>
        <v>1.4999999999999999E-2</v>
      </c>
      <c r="E28" s="2">
        <f t="shared" si="18"/>
        <v>1056.7771002964132</v>
      </c>
      <c r="F28" s="2">
        <f t="shared" si="19"/>
        <v>70451.802899703573</v>
      </c>
      <c r="G28">
        <f>G27+0.04</f>
        <v>71508.579999999987</v>
      </c>
      <c r="H28" s="2">
        <f t="shared" si="21"/>
        <v>3.7867239734623581E-3</v>
      </c>
    </row>
    <row r="29" spans="1:15" x14ac:dyDescent="0.25">
      <c r="J29"/>
    </row>
    <row r="30" spans="1:15" x14ac:dyDescent="0.25">
      <c r="G30" s="2">
        <v>196931.03</v>
      </c>
      <c r="H30">
        <v>935000</v>
      </c>
      <c r="J30" s="6">
        <f>H30</f>
        <v>935000</v>
      </c>
      <c r="K30"/>
    </row>
    <row r="31" spans="1:15" x14ac:dyDescent="0.25">
      <c r="A31" t="s">
        <v>34</v>
      </c>
      <c r="B31" t="s">
        <v>35</v>
      </c>
      <c r="C31">
        <v>935000</v>
      </c>
      <c r="D31">
        <v>1.7500000000000002E-2</v>
      </c>
      <c r="E31" s="2">
        <f>H30*D31</f>
        <v>16362.500000000002</v>
      </c>
      <c r="F31">
        <f>G31-E31</f>
        <v>180568.53</v>
      </c>
      <c r="G31">
        <f t="shared" ref="G31:G34" si="22">G30</f>
        <v>196931.03</v>
      </c>
      <c r="H31">
        <f>C31-F31</f>
        <v>754431.47</v>
      </c>
      <c r="J31"/>
      <c r="K31"/>
      <c r="M31" s="2">
        <f>E31</f>
        <v>16362.500000000002</v>
      </c>
      <c r="N31" s="2">
        <f>F31</f>
        <v>180568.53</v>
      </c>
      <c r="O31" s="2">
        <f>SUM(M31:N31)</f>
        <v>196931.03</v>
      </c>
    </row>
    <row r="32" spans="1:15" x14ac:dyDescent="0.25">
      <c r="C32">
        <f>H31</f>
        <v>754431.47</v>
      </c>
      <c r="D32">
        <f>D31</f>
        <v>1.7500000000000002E-2</v>
      </c>
      <c r="E32">
        <f>H31*D32</f>
        <v>13202.550725000001</v>
      </c>
      <c r="F32" s="2">
        <f>G32-E32</f>
        <v>183728.47927499999</v>
      </c>
      <c r="G32" s="2">
        <f t="shared" si="22"/>
        <v>196931.03</v>
      </c>
      <c r="H32" s="2">
        <f>C32-F32</f>
        <v>570702.99072499992</v>
      </c>
    </row>
    <row r="33" spans="1:15" x14ac:dyDescent="0.25">
      <c r="C33" s="2">
        <f t="shared" ref="C33:C35" si="23">H32</f>
        <v>570702.99072499992</v>
      </c>
      <c r="D33">
        <f t="shared" ref="D33:D35" si="24">D32</f>
        <v>1.7500000000000002E-2</v>
      </c>
      <c r="E33" s="2">
        <f t="shared" ref="E33:E35" si="25">H32*D33</f>
        <v>9987.3023376874989</v>
      </c>
      <c r="F33" s="2">
        <f t="shared" ref="F33:F35" si="26">G33-E33</f>
        <v>186943.72766231251</v>
      </c>
      <c r="G33" s="2">
        <f t="shared" si="22"/>
        <v>196931.03</v>
      </c>
      <c r="H33" s="2">
        <f t="shared" ref="H33:H35" si="27">C33-F33</f>
        <v>383759.26306268742</v>
      </c>
    </row>
    <row r="34" spans="1:15" x14ac:dyDescent="0.25">
      <c r="C34" s="2">
        <f t="shared" si="23"/>
        <v>383759.26306268742</v>
      </c>
      <c r="D34">
        <f t="shared" si="24"/>
        <v>1.7500000000000002E-2</v>
      </c>
      <c r="E34" s="2">
        <f t="shared" si="25"/>
        <v>6715.7871035970302</v>
      </c>
      <c r="F34" s="2">
        <f t="shared" si="26"/>
        <v>190215.24289640298</v>
      </c>
      <c r="G34" s="2">
        <f t="shared" si="22"/>
        <v>196931.03</v>
      </c>
      <c r="H34" s="2">
        <f t="shared" si="27"/>
        <v>193544.02016628443</v>
      </c>
    </row>
    <row r="35" spans="1:15" x14ac:dyDescent="0.25">
      <c r="C35">
        <f t="shared" si="23"/>
        <v>193544.02016628443</v>
      </c>
      <c r="D35">
        <f t="shared" si="24"/>
        <v>1.7500000000000002E-2</v>
      </c>
      <c r="E35">
        <f t="shared" si="25"/>
        <v>3387.0203529099781</v>
      </c>
      <c r="F35" s="2">
        <f t="shared" si="26"/>
        <v>193544.01964709003</v>
      </c>
      <c r="G35" s="2">
        <v>196931.04</v>
      </c>
      <c r="H35" s="2">
        <f t="shared" si="27"/>
        <v>5.1919440738856792E-4</v>
      </c>
    </row>
    <row r="36" spans="1:15" x14ac:dyDescent="0.25">
      <c r="J36" s="4">
        <f>SUM(J5:J35)</f>
        <v>1678202.7829608701</v>
      </c>
    </row>
    <row r="37" spans="1:15" x14ac:dyDescent="0.25">
      <c r="C37" s="2"/>
      <c r="D37" s="2"/>
      <c r="E37" s="2"/>
      <c r="F37" s="2"/>
      <c r="G37" s="2">
        <v>94090.2</v>
      </c>
      <c r="H37" s="2">
        <v>450000</v>
      </c>
      <c r="J37" s="4">
        <v>9</v>
      </c>
    </row>
    <row r="38" spans="1:15" x14ac:dyDescent="0.25">
      <c r="A38" t="s">
        <v>38</v>
      </c>
      <c r="B38" t="s">
        <v>37</v>
      </c>
      <c r="C38" s="2">
        <f>H37</f>
        <v>450000</v>
      </c>
      <c r="D38" s="8">
        <v>1.4999999999999999E-2</v>
      </c>
      <c r="E38" s="2">
        <f>H37*D38</f>
        <v>6750</v>
      </c>
      <c r="F38" s="2">
        <f>G38-E38</f>
        <v>87340.2</v>
      </c>
      <c r="G38" s="2">
        <f t="shared" ref="G38:G42" si="28">G37</f>
        <v>94090.2</v>
      </c>
      <c r="H38" s="2">
        <f>C38-F38</f>
        <v>362659.8</v>
      </c>
      <c r="M38" s="2">
        <f>E38</f>
        <v>6750</v>
      </c>
      <c r="N38" s="2">
        <f>F38</f>
        <v>87340.2</v>
      </c>
      <c r="O38" s="2">
        <f>SUM(M38:N38)</f>
        <v>94090.2</v>
      </c>
    </row>
    <row r="39" spans="1:15" x14ac:dyDescent="0.25">
      <c r="C39" s="2">
        <f>H38</f>
        <v>362659.8</v>
      </c>
      <c r="D39" s="8">
        <f>D38</f>
        <v>1.4999999999999999E-2</v>
      </c>
      <c r="E39" s="2">
        <f>H38*D39</f>
        <v>5439.8969999999999</v>
      </c>
      <c r="F39" s="2">
        <f>G39-E39</f>
        <v>88650.303</v>
      </c>
      <c r="G39" s="2">
        <f t="shared" si="28"/>
        <v>94090.2</v>
      </c>
      <c r="H39" s="2">
        <f>C39-F39</f>
        <v>274009.49699999997</v>
      </c>
    </row>
    <row r="40" spans="1:15" x14ac:dyDescent="0.25">
      <c r="C40" s="2">
        <f t="shared" ref="C40:C42" si="29">H39</f>
        <v>274009.49699999997</v>
      </c>
      <c r="D40" s="8">
        <f t="shared" ref="D40:D42" si="30">D39</f>
        <v>1.4999999999999999E-2</v>
      </c>
      <c r="E40" s="2">
        <f t="shared" ref="E40:E42" si="31">H39*D40</f>
        <v>4110.1424549999992</v>
      </c>
      <c r="F40" s="2">
        <f t="shared" ref="F40:F42" si="32">G40-E40</f>
        <v>89980.057545000003</v>
      </c>
      <c r="G40" s="2">
        <f t="shared" si="28"/>
        <v>94090.2</v>
      </c>
      <c r="H40" s="2">
        <f t="shared" ref="H40:H42" si="33">C40-F40</f>
        <v>184029.43945499999</v>
      </c>
    </row>
    <row r="41" spans="1:15" x14ac:dyDescent="0.25">
      <c r="C41" s="2">
        <f t="shared" si="29"/>
        <v>184029.43945499999</v>
      </c>
      <c r="D41" s="8">
        <f t="shared" si="30"/>
        <v>1.4999999999999999E-2</v>
      </c>
      <c r="E41" s="2">
        <f t="shared" si="31"/>
        <v>2760.4415918249997</v>
      </c>
      <c r="F41" s="2">
        <f t="shared" si="32"/>
        <v>91329.758408174996</v>
      </c>
      <c r="G41" s="2">
        <f t="shared" si="28"/>
        <v>94090.2</v>
      </c>
      <c r="H41" s="2">
        <f t="shared" si="33"/>
        <v>92699.68104682499</v>
      </c>
    </row>
    <row r="42" spans="1:15" x14ac:dyDescent="0.25">
      <c r="C42" s="2">
        <f t="shared" si="29"/>
        <v>92699.68104682499</v>
      </c>
      <c r="D42" s="8">
        <f t="shared" si="30"/>
        <v>1.4999999999999999E-2</v>
      </c>
      <c r="E42" s="2">
        <f t="shared" si="31"/>
        <v>1390.4952157023747</v>
      </c>
      <c r="F42" s="2">
        <f t="shared" si="32"/>
        <v>92699.684784297613</v>
      </c>
      <c r="G42" s="2">
        <v>94090.18</v>
      </c>
      <c r="H42" s="2">
        <f t="shared" si="33"/>
        <v>-3.7374726234702393E-3</v>
      </c>
    </row>
    <row r="44" spans="1:15" x14ac:dyDescent="0.25">
      <c r="M44" s="2">
        <f>SUM(M9:M43)</f>
        <v>41104.987764941048</v>
      </c>
      <c r="N44" s="2">
        <f>SUM(N9:N43)</f>
        <v>612100.38223505893</v>
      </c>
    </row>
    <row r="45" spans="1:15" x14ac:dyDescent="0.25">
      <c r="L45" s="4" t="s">
        <v>39</v>
      </c>
      <c r="M45" s="2">
        <f>M44/12</f>
        <v>3425.4156470784205</v>
      </c>
      <c r="N45" s="2">
        <f>N44/12</f>
        <v>51008.365186254909</v>
      </c>
    </row>
  </sheetData>
  <phoneticPr fontId="1" type="noConversion"/>
  <printOptions gridLines="1"/>
  <pageMargins left="0.11811023622047245" right="0.11811023622047245" top="0.35433070866141736" bottom="0.15748031496062992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Judson</dc:creator>
  <cp:lastModifiedBy>Peter Judson</cp:lastModifiedBy>
  <cp:lastPrinted>2020-03-25T13:42:34Z</cp:lastPrinted>
  <dcterms:created xsi:type="dcterms:W3CDTF">2016-04-29T14:04:04Z</dcterms:created>
  <dcterms:modified xsi:type="dcterms:W3CDTF">2020-04-07T16:33:41Z</dcterms:modified>
</cp:coreProperties>
</file>