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cal_Peter.Judson\INetCache\Content.Outlook\L8VO20X7\"/>
    </mc:Choice>
  </mc:AlternateContent>
  <xr:revisionPtr revIDLastSave="0" documentId="13_ncr:1_{9AC287B4-3A33-4373-9CB0-C79F4E3B8751}" xr6:coauthVersionLast="47" xr6:coauthVersionMax="47" xr10:uidLastSave="{00000000-0000-0000-0000-000000000000}"/>
  <bookViews>
    <workbookView xWindow="-120" yWindow="-120" windowWidth="29040" windowHeight="15840" xr2:uid="{5E896D31-3E6E-4EA0-9035-A50133A7DF90}"/>
  </bookViews>
  <sheets>
    <sheet name="Sheet1" sheetId="1" r:id="rId1"/>
  </sheets>
  <definedNames>
    <definedName name="_xlnm.Print_Area" localSheetId="0">Sheet1!$A$1:$S$31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1" l="1"/>
  <c r="G12" i="1"/>
  <c r="O23" i="1"/>
  <c r="O24" i="1" s="1"/>
  <c r="O25" i="1" s="1"/>
  <c r="G9" i="1"/>
  <c r="I9" i="1" s="1"/>
  <c r="J9" i="1" s="1"/>
  <c r="E10" i="1" s="1"/>
  <c r="G10" i="1" s="1"/>
  <c r="H6" i="1"/>
  <c r="G6" i="1"/>
  <c r="I6" i="1" s="1"/>
  <c r="J6" i="1" s="1"/>
  <c r="E7" i="1" s="1"/>
  <c r="I7" i="1" s="1"/>
  <c r="P11" i="1"/>
  <c r="P12" i="1"/>
  <c r="P13" i="1"/>
  <c r="P14" i="1"/>
  <c r="P10" i="1"/>
  <c r="R3" i="1"/>
  <c r="R4" i="1"/>
  <c r="R5" i="1"/>
  <c r="R6" i="1"/>
  <c r="R2" i="1"/>
  <c r="L25" i="1"/>
  <c r="L20" i="1"/>
  <c r="L16" i="1"/>
  <c r="I10" i="1" l="1"/>
  <c r="H10" i="1"/>
  <c r="P20" i="1"/>
  <c r="P21" i="1" s="1"/>
  <c r="G4" i="1"/>
  <c r="I4" i="1" s="1"/>
  <c r="Q7" i="1"/>
  <c r="J10" i="1" l="1"/>
  <c r="E11" i="1" s="1"/>
  <c r="J7" i="1"/>
  <c r="Q10" i="1"/>
  <c r="Q11" i="1" s="1"/>
  <c r="Q12" i="1" s="1"/>
  <c r="Q13" i="1" s="1"/>
  <c r="Q14" i="1" s="1"/>
  <c r="R9" i="1"/>
  <c r="R10" i="1" s="1"/>
  <c r="R11" i="1" s="1"/>
  <c r="R12" i="1" s="1"/>
  <c r="R13" i="1" s="1"/>
  <c r="R14" i="1" s="1"/>
  <c r="I26" i="1"/>
  <c r="I27" i="1" s="1"/>
  <c r="I28" i="1" s="1"/>
  <c r="I29" i="1" s="1"/>
  <c r="G25" i="1"/>
  <c r="H25" i="1" s="1"/>
  <c r="J25" i="1" s="1"/>
  <c r="E26" i="1" s="1"/>
  <c r="F26" i="1"/>
  <c r="F27" i="1" s="1"/>
  <c r="F28" i="1" s="1"/>
  <c r="F29" i="1" s="1"/>
  <c r="G11" i="1" l="1"/>
  <c r="H11" i="1" s="1"/>
  <c r="I11" i="1"/>
  <c r="J11" i="1" s="1"/>
  <c r="L11" i="1" s="1"/>
  <c r="L31" i="1" s="1"/>
  <c r="G26" i="1"/>
  <c r="H26" i="1" s="1"/>
  <c r="J26" i="1" s="1"/>
  <c r="E27" i="1" s="1"/>
  <c r="G27" i="1" s="1"/>
  <c r="H27" i="1" s="1"/>
  <c r="J27" i="1" s="1"/>
  <c r="E28" i="1" s="1"/>
  <c r="G28" i="1" l="1"/>
  <c r="H28" i="1" l="1"/>
  <c r="J28" i="1" s="1"/>
  <c r="E29" i="1" s="1"/>
  <c r="E12" i="1" l="1"/>
  <c r="G29" i="1"/>
  <c r="I12" i="1" l="1"/>
  <c r="H12" i="1"/>
  <c r="H29" i="1"/>
  <c r="J29" i="1" s="1"/>
  <c r="O20" i="1"/>
</calcChain>
</file>

<file path=xl/sharedStrings.xml><?xml version="1.0" encoding="utf-8"?>
<sst xmlns="http://schemas.openxmlformats.org/spreadsheetml/2006/main" count="68" uniqueCount="47">
  <si>
    <t>Start</t>
  </si>
  <si>
    <t>Int Rate</t>
  </si>
  <si>
    <t>Interest</t>
  </si>
  <si>
    <t>Payment</t>
  </si>
  <si>
    <t>Balance</t>
  </si>
  <si>
    <t>Remaining</t>
  </si>
  <si>
    <t>Loan 6</t>
  </si>
  <si>
    <t>05.04.22</t>
  </si>
  <si>
    <t>Loan 7</t>
  </si>
  <si>
    <t>26.03.22</t>
  </si>
  <si>
    <t>26.03.24</t>
  </si>
  <si>
    <t>Loan 8</t>
  </si>
  <si>
    <t>29.11.23</t>
  </si>
  <si>
    <t>Loan 9</t>
  </si>
  <si>
    <t>Loan 10</t>
  </si>
  <si>
    <t>payment due 03/23</t>
  </si>
  <si>
    <t>payment due 03/24</t>
  </si>
  <si>
    <t>payment due 03/25</t>
  </si>
  <si>
    <t>payment due 03/26</t>
  </si>
  <si>
    <t xml:space="preserve">Capital </t>
  </si>
  <si>
    <t>26.03.25</t>
  </si>
  <si>
    <t>Payments remaining</t>
  </si>
  <si>
    <t>payment due 03/27</t>
  </si>
  <si>
    <t>Loan 11</t>
  </si>
  <si>
    <t>29.03.22</t>
  </si>
  <si>
    <t>29.03.23</t>
  </si>
  <si>
    <t>29.03.24</t>
  </si>
  <si>
    <t>26.03.23</t>
  </si>
  <si>
    <t>29.03.25</t>
  </si>
  <si>
    <t>29.03.26</t>
  </si>
  <si>
    <t>payment made 12/22</t>
  </si>
  <si>
    <t>Payment due 29.11.23</t>
  </si>
  <si>
    <t>balance c/f</t>
  </si>
  <si>
    <t>Invoice</t>
  </si>
  <si>
    <t>.</t>
  </si>
  <si>
    <t>Workington</t>
  </si>
  <si>
    <t>Scarborough</t>
  </si>
  <si>
    <t>Gross</t>
  </si>
  <si>
    <t>payment</t>
  </si>
  <si>
    <t>date</t>
  </si>
  <si>
    <t>net payment</t>
  </si>
  <si>
    <t>VAT added</t>
  </si>
  <si>
    <t>Balance b/f</t>
  </si>
  <si>
    <t>due</t>
  </si>
  <si>
    <t>29.11.22</t>
  </si>
  <si>
    <t>21.12.22</t>
  </si>
  <si>
    <t>22.12.22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</si>
</sst>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2" fontId="0" fillId="0" borderId="0" xfId="0" applyNumberFormat="1"/>
    <xf numFmtId="164" fontId="0" fillId="0" borderId="0" xfId="0" applyNumberFormat="1"/>
    <xf numFmtId="14" fontId="0" fillId="0" borderId="0" xfId="0" applyNumberFormat="1"/>
    <xf numFmtId="2" fontId="0" fillId="0" borderId="0" xfId="0" applyNumberFormat="1" applyAlignment="1">
      <alignment horizontal="right"/>
    </xf>
    <xf numFmtId="1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84C59-CE07-463C-9EE6-726548FE00A5}">
  <sheetPr>
    <pageSetUpPr fitToPage="1"/>
  </sheetPr>
  <dimension ref="A1:U290"/>
  <sheetViews>
    <sheetView tabSelected="1" workbookViewId="0">
      <selection activeCell="H37" sqref="H37"/>
    </sheetView>
  </sheetViews>
  <sheetFormatPr defaultRowHeight="15" x14ac:dyDescent="0.25"/>
  <cols>
    <col min="1" max="1" width="11.28515625" customWidth="1"/>
    <col min="2" max="2" width="5" customWidth="1"/>
    <col min="3" max="3" width="8" customWidth="1"/>
    <col min="5" max="5" width="11.140625" bestFit="1" customWidth="1"/>
    <col min="6" max="6" width="8" customWidth="1"/>
    <col min="7" max="7" width="10.85546875" customWidth="1"/>
    <col min="8" max="8" width="11.85546875" customWidth="1"/>
    <col min="9" max="9" width="10.85546875" bestFit="1" customWidth="1"/>
    <col min="10" max="10" width="10.5703125" bestFit="1" customWidth="1"/>
    <col min="11" max="11" width="19.5703125" customWidth="1"/>
    <col min="12" max="12" width="11.42578125" customWidth="1"/>
    <col min="13" max="13" width="5.140625" customWidth="1"/>
    <col min="14" max="14" width="10.85546875" customWidth="1"/>
    <col min="15" max="15" width="11.42578125" customWidth="1"/>
    <col min="16" max="16" width="12" customWidth="1"/>
    <col min="17" max="17" width="13.42578125" customWidth="1"/>
    <col min="18" max="18" width="12.7109375" customWidth="1"/>
    <col min="19" max="19" width="10.85546875" customWidth="1"/>
  </cols>
  <sheetData>
    <row r="1" spans="1:19" x14ac:dyDescent="0.25">
      <c r="D1" t="s">
        <v>0</v>
      </c>
      <c r="E1" t="s">
        <v>42</v>
      </c>
      <c r="F1" t="s">
        <v>1</v>
      </c>
      <c r="G1" t="s">
        <v>2</v>
      </c>
      <c r="H1" t="s">
        <v>19</v>
      </c>
      <c r="I1" t="s">
        <v>3</v>
      </c>
      <c r="J1" t="s">
        <v>4</v>
      </c>
      <c r="K1" t="s">
        <v>21</v>
      </c>
      <c r="L1" t="s">
        <v>5</v>
      </c>
      <c r="N1" s="5" t="s">
        <v>33</v>
      </c>
      <c r="Q1" t="s">
        <v>40</v>
      </c>
      <c r="R1" s="4" t="s">
        <v>37</v>
      </c>
    </row>
    <row r="2" spans="1:19" x14ac:dyDescent="0.25">
      <c r="A2" s="3">
        <v>44646</v>
      </c>
      <c r="B2">
        <v>1</v>
      </c>
      <c r="I2" t="s">
        <v>43</v>
      </c>
      <c r="L2" t="s">
        <v>4</v>
      </c>
      <c r="N2" s="5">
        <v>44914</v>
      </c>
      <c r="Q2" s="1">
        <v>172503.63</v>
      </c>
      <c r="R2" s="1">
        <f>Q2*1.2</f>
        <v>207004.356</v>
      </c>
      <c r="S2" t="s">
        <v>35</v>
      </c>
    </row>
    <row r="3" spans="1:19" x14ac:dyDescent="0.25">
      <c r="A3" s="3">
        <v>44647</v>
      </c>
      <c r="B3">
        <v>2</v>
      </c>
      <c r="N3" s="5">
        <v>44915</v>
      </c>
      <c r="Q3" s="1">
        <v>43378.400000000001</v>
      </c>
      <c r="R3" s="1">
        <f t="shared" ref="R3:R6" si="0">Q3*1.2</f>
        <v>52054.080000000002</v>
      </c>
      <c r="S3" t="s">
        <v>35</v>
      </c>
    </row>
    <row r="4" spans="1:19" ht="15" customHeight="1" x14ac:dyDescent="0.25">
      <c r="A4" s="3">
        <v>44648</v>
      </c>
      <c r="B4">
        <v>3</v>
      </c>
      <c r="C4" t="s">
        <v>6</v>
      </c>
      <c r="D4" t="s">
        <v>7</v>
      </c>
      <c r="E4">
        <v>55637.82</v>
      </c>
      <c r="F4">
        <v>3.5000000000000003E-2</v>
      </c>
      <c r="G4" s="1">
        <f>E4*F4*258/365</f>
        <v>1376.464423561644</v>
      </c>
      <c r="H4" s="1">
        <v>55637.82</v>
      </c>
      <c r="I4" s="1">
        <f>SUM(G4:H4)</f>
        <v>57014.284423561643</v>
      </c>
      <c r="J4" s="1">
        <v>0</v>
      </c>
      <c r="M4" s="2"/>
      <c r="N4" s="5">
        <v>44916</v>
      </c>
      <c r="Q4">
        <v>137752.66</v>
      </c>
      <c r="R4" s="1">
        <f t="shared" si="0"/>
        <v>165303.19200000001</v>
      </c>
      <c r="S4" t="s">
        <v>36</v>
      </c>
    </row>
    <row r="5" spans="1:19" ht="15" customHeight="1" x14ac:dyDescent="0.25">
      <c r="A5" s="3">
        <v>44649</v>
      </c>
      <c r="B5">
        <v>4</v>
      </c>
      <c r="G5" s="1"/>
      <c r="H5" s="1"/>
      <c r="I5" s="1"/>
      <c r="J5" s="1"/>
      <c r="N5" s="5">
        <v>44917</v>
      </c>
      <c r="Q5" s="1">
        <v>138715.4</v>
      </c>
      <c r="R5" s="1">
        <f t="shared" si="0"/>
        <v>166458.47999999998</v>
      </c>
      <c r="S5" t="s">
        <v>36</v>
      </c>
    </row>
    <row r="6" spans="1:19" ht="15" customHeight="1" x14ac:dyDescent="0.25">
      <c r="A6" s="3">
        <v>44650</v>
      </c>
      <c r="B6">
        <v>5</v>
      </c>
      <c r="C6" t="s">
        <v>8</v>
      </c>
      <c r="D6" t="s">
        <v>9</v>
      </c>
      <c r="E6">
        <v>139862.41</v>
      </c>
      <c r="F6">
        <v>1.4999999999999999E-2</v>
      </c>
      <c r="G6" s="1">
        <f>E6*F6*268/365</f>
        <v>1540.4024334246576</v>
      </c>
      <c r="H6" s="1">
        <f>E6</f>
        <v>139862.41</v>
      </c>
      <c r="I6" s="1">
        <f>SUM(G6:H6)</f>
        <v>141402.81243342467</v>
      </c>
      <c r="J6" s="1">
        <f>I6-P19</f>
        <v>98417.092433424667</v>
      </c>
      <c r="M6" s="1"/>
      <c r="N6" s="5">
        <v>44918</v>
      </c>
      <c r="Q6" s="1">
        <v>135631.73000000001</v>
      </c>
      <c r="R6" s="1">
        <f t="shared" si="0"/>
        <v>162758.076</v>
      </c>
      <c r="S6" t="s">
        <v>36</v>
      </c>
    </row>
    <row r="7" spans="1:19" ht="15" customHeight="1" x14ac:dyDescent="0.25">
      <c r="A7" s="3">
        <v>44651</v>
      </c>
      <c r="B7">
        <v>6</v>
      </c>
      <c r="E7" s="1">
        <f>J6</f>
        <v>98417.092433424667</v>
      </c>
      <c r="G7" s="1"/>
      <c r="I7" s="1">
        <f>E7</f>
        <v>98417.092433424667</v>
      </c>
      <c r="J7" s="1">
        <f>I7-P20</f>
        <v>0</v>
      </c>
      <c r="M7" s="1"/>
      <c r="N7" s="3"/>
      <c r="Q7" s="1">
        <f>SUM(Q2:Q6)</f>
        <v>627981.81999999995</v>
      </c>
    </row>
    <row r="8" spans="1:19" ht="15" customHeight="1" x14ac:dyDescent="0.25">
      <c r="A8" s="3">
        <v>44652</v>
      </c>
      <c r="B8">
        <v>7</v>
      </c>
      <c r="M8" s="1"/>
      <c r="N8" s="5"/>
    </row>
    <row r="9" spans="1:19" ht="15" customHeight="1" x14ac:dyDescent="0.25">
      <c r="A9" s="3">
        <v>44653</v>
      </c>
      <c r="B9">
        <v>8</v>
      </c>
      <c r="C9" t="s">
        <v>11</v>
      </c>
      <c r="D9" t="s">
        <v>44</v>
      </c>
      <c r="E9" s="2">
        <v>570702.99</v>
      </c>
      <c r="F9">
        <v>1.7500000000000002E-2</v>
      </c>
      <c r="G9" s="2">
        <f>E9*F9*24/365</f>
        <v>656.69933095890417</v>
      </c>
      <c r="H9" s="1">
        <v>154560.9</v>
      </c>
      <c r="I9" s="1">
        <f>E9+G9</f>
        <v>571359.68933095888</v>
      </c>
      <c r="J9" s="1">
        <f>I9-H9</f>
        <v>416798.78933095885</v>
      </c>
      <c r="K9" t="s">
        <v>30</v>
      </c>
      <c r="M9" s="1"/>
      <c r="N9" s="5" t="s">
        <v>3</v>
      </c>
      <c r="P9" t="s">
        <v>41</v>
      </c>
      <c r="R9" s="1">
        <f>Q7*1.2</f>
        <v>753578.18399999989</v>
      </c>
      <c r="S9" t="s">
        <v>4</v>
      </c>
    </row>
    <row r="10" spans="1:19" ht="15" customHeight="1" x14ac:dyDescent="0.25">
      <c r="A10" s="3">
        <v>44654</v>
      </c>
      <c r="B10">
        <v>9</v>
      </c>
      <c r="D10" t="s">
        <v>45</v>
      </c>
      <c r="E10" s="2">
        <f>J9</f>
        <v>416798.78933095885</v>
      </c>
      <c r="F10">
        <v>1.7500000000000002E-2</v>
      </c>
      <c r="G10" s="2">
        <f>E10*F10*1/365</f>
        <v>19.983503598059674</v>
      </c>
      <c r="H10" s="2">
        <f>Q5-G10</f>
        <v>138695.41649640194</v>
      </c>
      <c r="I10" s="1">
        <f>E10+G10</f>
        <v>416818.77283455693</v>
      </c>
      <c r="J10" s="1">
        <f>I10-H10</f>
        <v>278123.35633815499</v>
      </c>
      <c r="K10" t="s">
        <v>30</v>
      </c>
      <c r="M10" s="1"/>
      <c r="N10" s="3">
        <v>44914</v>
      </c>
      <c r="O10" s="1">
        <v>100000</v>
      </c>
      <c r="P10" s="1">
        <f>O10*1.2</f>
        <v>120000</v>
      </c>
      <c r="Q10" s="1">
        <f>Q7-O10</f>
        <v>527981.81999999995</v>
      </c>
      <c r="R10" s="1">
        <f>R9-P10</f>
        <v>633578.18399999989</v>
      </c>
    </row>
    <row r="11" spans="1:19" ht="15" customHeight="1" x14ac:dyDescent="0.25">
      <c r="A11" s="3">
        <v>44655</v>
      </c>
      <c r="B11">
        <v>10</v>
      </c>
      <c r="D11" t="s">
        <v>46</v>
      </c>
      <c r="E11" s="2">
        <f>J10</f>
        <v>278123.35633815499</v>
      </c>
      <c r="F11">
        <v>1.7500000000000002E-2</v>
      </c>
      <c r="G11" s="2">
        <f>E11*F11*1/365</f>
        <v>13.334681468267707</v>
      </c>
      <c r="H11" s="2">
        <f>Q6-G11</f>
        <v>135618.39531853175</v>
      </c>
      <c r="I11" s="1">
        <f>E11+G11</f>
        <v>278136.69101962325</v>
      </c>
      <c r="J11" s="1">
        <f>I11-H11</f>
        <v>142518.2957010915</v>
      </c>
      <c r="K11" t="s">
        <v>32</v>
      </c>
      <c r="L11" s="1">
        <f>J11</f>
        <v>142518.2957010915</v>
      </c>
      <c r="N11" s="3">
        <v>44915</v>
      </c>
      <c r="O11">
        <v>115882.03</v>
      </c>
      <c r="P11" s="1">
        <f t="shared" ref="P11:P14" si="1">O11*1.2</f>
        <v>139058.43599999999</v>
      </c>
      <c r="Q11" s="1">
        <f>Q10-O11</f>
        <v>412099.78999999992</v>
      </c>
      <c r="R11" s="1">
        <f t="shared" ref="R11:R14" si="2">R10-P11</f>
        <v>494519.74799999991</v>
      </c>
    </row>
    <row r="12" spans="1:19" ht="15" customHeight="1" x14ac:dyDescent="0.25">
      <c r="A12" s="3">
        <v>44656</v>
      </c>
      <c r="B12">
        <v>11</v>
      </c>
      <c r="D12" t="s">
        <v>12</v>
      </c>
      <c r="E12" s="1">
        <f>J11</f>
        <v>142518.2957010915</v>
      </c>
      <c r="F12">
        <v>1.7500000000000002E-2</v>
      </c>
      <c r="G12" s="2">
        <f>E12*F12*340/365</f>
        <v>2323.2434504698481</v>
      </c>
      <c r="H12" s="1">
        <f>E12</f>
        <v>142518.2957010915</v>
      </c>
      <c r="I12" s="1">
        <f>E12+G12</f>
        <v>144841.53915156136</v>
      </c>
      <c r="J12" s="1">
        <v>0</v>
      </c>
      <c r="K12" t="s">
        <v>31</v>
      </c>
      <c r="N12" s="3">
        <v>44916</v>
      </c>
      <c r="O12">
        <v>137752.66</v>
      </c>
      <c r="P12" s="1">
        <f t="shared" si="1"/>
        <v>165303.19200000001</v>
      </c>
      <c r="Q12" s="1">
        <f t="shared" ref="Q12:Q14" si="3">Q11-O12</f>
        <v>274347.12999999989</v>
      </c>
      <c r="R12" s="1">
        <f t="shared" si="2"/>
        <v>329216.55599999987</v>
      </c>
    </row>
    <row r="13" spans="1:19" ht="15" customHeight="1" x14ac:dyDescent="0.25">
      <c r="A13" s="3"/>
      <c r="E13" s="1"/>
      <c r="G13" s="2"/>
      <c r="I13" s="1"/>
      <c r="J13" s="1"/>
      <c r="N13" s="3">
        <v>44917</v>
      </c>
      <c r="O13" s="1">
        <v>138715.4</v>
      </c>
      <c r="P13" s="1">
        <f t="shared" si="1"/>
        <v>166458.47999999998</v>
      </c>
      <c r="Q13" s="1">
        <f t="shared" si="3"/>
        <v>135631.72999999989</v>
      </c>
      <c r="R13" s="1">
        <f t="shared" si="2"/>
        <v>162758.07599999988</v>
      </c>
    </row>
    <row r="14" spans="1:19" ht="15" customHeight="1" x14ac:dyDescent="0.25">
      <c r="A14" s="3"/>
      <c r="E14" s="1"/>
      <c r="G14" s="2"/>
      <c r="I14" s="1"/>
      <c r="J14" s="1"/>
      <c r="N14" s="3">
        <v>44918</v>
      </c>
      <c r="O14" s="1">
        <v>135631.73000000001</v>
      </c>
      <c r="P14" s="1">
        <f t="shared" si="1"/>
        <v>162758.076</v>
      </c>
      <c r="Q14" s="1">
        <f t="shared" si="3"/>
        <v>0</v>
      </c>
      <c r="R14" s="1">
        <f t="shared" si="2"/>
        <v>0</v>
      </c>
    </row>
    <row r="15" spans="1:19" ht="15" customHeight="1" x14ac:dyDescent="0.25">
      <c r="A15" s="3">
        <v>44914</v>
      </c>
      <c r="B15">
        <v>269</v>
      </c>
      <c r="I15" s="1"/>
      <c r="J15" s="1"/>
      <c r="R15" s="3"/>
    </row>
    <row r="16" spans="1:19" ht="15" customHeight="1" x14ac:dyDescent="0.25">
      <c r="A16" s="3">
        <v>44915</v>
      </c>
      <c r="B16">
        <v>270</v>
      </c>
      <c r="D16" t="s">
        <v>9</v>
      </c>
      <c r="E16">
        <v>274009.5</v>
      </c>
      <c r="F16">
        <v>1.4999999999999999E-2</v>
      </c>
      <c r="G16">
        <v>4110.1400000000003</v>
      </c>
      <c r="H16">
        <v>89980.06</v>
      </c>
      <c r="I16" s="1">
        <v>94090.2</v>
      </c>
      <c r="J16" s="1">
        <v>184029.44</v>
      </c>
      <c r="K16" t="s">
        <v>15</v>
      </c>
      <c r="L16">
        <f>E16</f>
        <v>274009.5</v>
      </c>
    </row>
    <row r="17" spans="1:21" ht="15" customHeight="1" x14ac:dyDescent="0.25">
      <c r="A17" s="3">
        <v>44916</v>
      </c>
      <c r="B17">
        <v>271</v>
      </c>
      <c r="D17" t="s">
        <v>27</v>
      </c>
      <c r="E17">
        <v>184029.44</v>
      </c>
      <c r="F17">
        <v>1.4999999999999999E-2</v>
      </c>
      <c r="G17">
        <v>2760.44</v>
      </c>
      <c r="H17">
        <v>91329.76</v>
      </c>
      <c r="I17" s="1">
        <v>94090.2</v>
      </c>
      <c r="J17" s="1">
        <v>92699.68</v>
      </c>
      <c r="K17" t="s">
        <v>16</v>
      </c>
      <c r="N17" s="3"/>
      <c r="P17" t="s">
        <v>38</v>
      </c>
      <c r="Q17" s="1" t="s">
        <v>39</v>
      </c>
    </row>
    <row r="18" spans="1:21" ht="15" customHeight="1" x14ac:dyDescent="0.25">
      <c r="A18" s="3">
        <v>44917</v>
      </c>
      <c r="B18">
        <v>272</v>
      </c>
      <c r="C18" t="s">
        <v>13</v>
      </c>
      <c r="D18" t="s">
        <v>10</v>
      </c>
      <c r="E18">
        <v>92699.68</v>
      </c>
      <c r="F18">
        <v>1.4999999999999999E-2</v>
      </c>
      <c r="G18" s="1">
        <v>1390.5</v>
      </c>
      <c r="H18">
        <v>92699.68</v>
      </c>
      <c r="I18" s="1">
        <v>94090.18</v>
      </c>
      <c r="J18" s="1">
        <v>0</v>
      </c>
      <c r="K18" t="s">
        <v>17</v>
      </c>
      <c r="N18" s="3" t="s">
        <v>6</v>
      </c>
      <c r="O18" s="1">
        <v>57014.284423561599</v>
      </c>
      <c r="P18" s="1">
        <v>57014.284423561599</v>
      </c>
      <c r="Q18" s="3">
        <v>44914</v>
      </c>
    </row>
    <row r="19" spans="1:21" ht="15" customHeight="1" x14ac:dyDescent="0.25">
      <c r="A19" s="3">
        <v>44918</v>
      </c>
      <c r="B19">
        <v>273</v>
      </c>
      <c r="G19" s="1"/>
      <c r="N19" s="3"/>
      <c r="P19" s="1">
        <v>42985.72</v>
      </c>
      <c r="Q19" s="3">
        <v>44914</v>
      </c>
    </row>
    <row r="20" spans="1:21" x14ac:dyDescent="0.25">
      <c r="D20" t="s">
        <v>9</v>
      </c>
      <c r="E20">
        <v>648355.14</v>
      </c>
      <c r="F20">
        <v>1.4999999999999999E-2</v>
      </c>
      <c r="G20" s="1">
        <v>9725.33</v>
      </c>
      <c r="H20" s="1">
        <v>158487.03</v>
      </c>
      <c r="I20" s="1">
        <v>168212.36</v>
      </c>
      <c r="J20" s="1">
        <v>489868.11</v>
      </c>
      <c r="K20" t="s">
        <v>15</v>
      </c>
      <c r="L20">
        <f>E20</f>
        <v>648355.14</v>
      </c>
      <c r="N20" s="3" t="s">
        <v>8</v>
      </c>
      <c r="O20" s="1">
        <f>I6</f>
        <v>141402.81243342467</v>
      </c>
      <c r="P20" s="1">
        <f>J6</f>
        <v>98417.092433424667</v>
      </c>
      <c r="Q20" s="3">
        <v>44915</v>
      </c>
    </row>
    <row r="21" spans="1:21" x14ac:dyDescent="0.25">
      <c r="D21" t="s">
        <v>27</v>
      </c>
      <c r="E21">
        <v>489868.11</v>
      </c>
      <c r="F21">
        <v>1.4999999999999999E-2</v>
      </c>
      <c r="G21" s="1">
        <v>7348.02</v>
      </c>
      <c r="H21" s="1">
        <v>160864.34</v>
      </c>
      <c r="I21" s="1">
        <v>168212.36</v>
      </c>
      <c r="J21" s="1">
        <v>329003.77</v>
      </c>
      <c r="K21" t="s">
        <v>16</v>
      </c>
      <c r="N21" s="3"/>
      <c r="P21" s="1">
        <f>SUM(P19:P20)</f>
        <v>141402.81243342467</v>
      </c>
    </row>
    <row r="22" spans="1:21" x14ac:dyDescent="0.25">
      <c r="D22" t="s">
        <v>10</v>
      </c>
      <c r="E22">
        <v>329003.77</v>
      </c>
      <c r="F22">
        <v>1.4999999999999999E-2</v>
      </c>
      <c r="G22" s="1">
        <v>4935.0600000000004</v>
      </c>
      <c r="H22" s="1">
        <v>163277.29999999999</v>
      </c>
      <c r="I22" s="1">
        <v>168212.36</v>
      </c>
      <c r="J22" s="1">
        <v>165726.47</v>
      </c>
      <c r="K22" t="s">
        <v>17</v>
      </c>
      <c r="N22" s="3" t="s">
        <v>11</v>
      </c>
      <c r="O22" s="1">
        <v>571393.00751602522</v>
      </c>
      <c r="P22">
        <v>154560.9</v>
      </c>
      <c r="Q22" s="3">
        <v>44916</v>
      </c>
    </row>
    <row r="23" spans="1:21" x14ac:dyDescent="0.25">
      <c r="A23" s="3"/>
      <c r="C23" t="s">
        <v>14</v>
      </c>
      <c r="D23" t="s">
        <v>20</v>
      </c>
      <c r="E23">
        <v>165726.47</v>
      </c>
      <c r="F23">
        <v>1.4999999999999999E-2</v>
      </c>
      <c r="G23" s="1">
        <v>2485.9</v>
      </c>
      <c r="H23" s="1">
        <v>165726.46</v>
      </c>
      <c r="I23" s="1">
        <v>168212.36</v>
      </c>
      <c r="J23" s="1">
        <v>0</v>
      </c>
      <c r="K23" t="s">
        <v>18</v>
      </c>
      <c r="N23" s="3"/>
      <c r="O23" s="1">
        <f>O22-P22</f>
        <v>416832.10751602519</v>
      </c>
      <c r="P23" s="1">
        <v>138695.41649640194</v>
      </c>
      <c r="Q23" s="3">
        <v>44917</v>
      </c>
    </row>
    <row r="24" spans="1:21" x14ac:dyDescent="0.25">
      <c r="A24" s="3"/>
      <c r="H24" s="1"/>
      <c r="I24" s="1"/>
      <c r="J24" s="1"/>
      <c r="N24" s="3"/>
      <c r="O24" s="1">
        <f t="shared" ref="O24:O25" si="4">O23-P23</f>
        <v>278136.69101962325</v>
      </c>
      <c r="P24" s="1">
        <v>135618.39531853175</v>
      </c>
      <c r="Q24" s="3">
        <v>44918</v>
      </c>
    </row>
    <row r="25" spans="1:21" x14ac:dyDescent="0.25">
      <c r="A25" s="3"/>
      <c r="D25" t="s">
        <v>24</v>
      </c>
      <c r="E25">
        <v>760000</v>
      </c>
      <c r="F25">
        <v>1.7500000000000002E-2</v>
      </c>
      <c r="G25">
        <f>E25*F25</f>
        <v>13300.000000000002</v>
      </c>
      <c r="H25" s="1">
        <f>I25-G25</f>
        <v>146772.28</v>
      </c>
      <c r="I25" s="1">
        <v>160072.28</v>
      </c>
      <c r="J25" s="1">
        <f>E25-H25</f>
        <v>613227.72</v>
      </c>
      <c r="K25" t="s">
        <v>15</v>
      </c>
      <c r="L25">
        <f>E25</f>
        <v>760000</v>
      </c>
      <c r="N25" s="3"/>
      <c r="O25" s="1">
        <f t="shared" si="4"/>
        <v>142518.2957010915</v>
      </c>
    </row>
    <row r="26" spans="1:21" x14ac:dyDescent="0.25">
      <c r="A26" s="3"/>
      <c r="D26" t="s">
        <v>25</v>
      </c>
      <c r="E26">
        <f>J25</f>
        <v>613227.72</v>
      </c>
      <c r="F26">
        <f>F25</f>
        <v>1.7500000000000002E-2</v>
      </c>
      <c r="G26" s="1">
        <f>E26*F26</f>
        <v>10731.4851</v>
      </c>
      <c r="H26" s="1">
        <f>I26-G26</f>
        <v>149340.79490000001</v>
      </c>
      <c r="I26" s="1">
        <f>I25</f>
        <v>160072.28</v>
      </c>
      <c r="J26" s="1">
        <f>E26-H26</f>
        <v>463886.92509999999</v>
      </c>
      <c r="K26" t="s">
        <v>16</v>
      </c>
      <c r="N26" s="3"/>
    </row>
    <row r="27" spans="1:21" x14ac:dyDescent="0.25">
      <c r="A27" s="3"/>
      <c r="D27" t="s">
        <v>26</v>
      </c>
      <c r="E27">
        <f t="shared" ref="E27:E29" si="5">J26</f>
        <v>463886.92509999999</v>
      </c>
      <c r="F27">
        <f t="shared" ref="F27:F29" si="6">F26</f>
        <v>1.7500000000000002E-2</v>
      </c>
      <c r="G27" s="1">
        <f>E27*F27</f>
        <v>8118.021189250001</v>
      </c>
      <c r="H27" s="1">
        <f t="shared" ref="H27:H29" si="7">I27-G27</f>
        <v>151954.25881075001</v>
      </c>
      <c r="I27" s="1">
        <f t="shared" ref="I27:I28" si="8">I26</f>
        <v>160072.28</v>
      </c>
      <c r="J27" s="1">
        <f>E27-H27</f>
        <v>311932.66628925002</v>
      </c>
      <c r="K27" t="s">
        <v>17</v>
      </c>
      <c r="N27" s="3"/>
    </row>
    <row r="28" spans="1:21" x14ac:dyDescent="0.25">
      <c r="A28" s="3"/>
      <c r="D28" t="s">
        <v>28</v>
      </c>
      <c r="E28">
        <f t="shared" si="5"/>
        <v>311932.66628925002</v>
      </c>
      <c r="F28">
        <f t="shared" si="6"/>
        <v>1.7500000000000002E-2</v>
      </c>
      <c r="G28" s="1">
        <f>E28*F28</f>
        <v>5458.8216600618762</v>
      </c>
      <c r="H28" s="1">
        <f t="shared" si="7"/>
        <v>154613.45833993814</v>
      </c>
      <c r="I28" s="1">
        <f t="shared" si="8"/>
        <v>160072.28</v>
      </c>
      <c r="J28" s="1">
        <f>E28-H28</f>
        <v>157319.20794931188</v>
      </c>
      <c r="K28" t="s">
        <v>18</v>
      </c>
      <c r="N28" s="3"/>
    </row>
    <row r="29" spans="1:21" x14ac:dyDescent="0.25">
      <c r="A29" s="3"/>
      <c r="C29" t="s">
        <v>23</v>
      </c>
      <c r="D29" t="s">
        <v>29</v>
      </c>
      <c r="E29">
        <f t="shared" si="5"/>
        <v>157319.20794931188</v>
      </c>
      <c r="F29">
        <f t="shared" si="6"/>
        <v>1.7500000000000002E-2</v>
      </c>
      <c r="G29" s="1">
        <f>E29*F29</f>
        <v>2753.0861391129583</v>
      </c>
      <c r="H29" s="1">
        <f t="shared" si="7"/>
        <v>157319.20386088704</v>
      </c>
      <c r="I29" s="1">
        <f>I28+0.01</f>
        <v>160072.29</v>
      </c>
      <c r="J29" s="1">
        <f>E29-H29</f>
        <v>4.0884248446673155E-3</v>
      </c>
      <c r="K29" t="s">
        <v>22</v>
      </c>
      <c r="P29" s="3"/>
    </row>
    <row r="30" spans="1:21" x14ac:dyDescent="0.25">
      <c r="A30" s="3"/>
      <c r="G30" s="2">
        <f>SUM(G12:G29)</f>
        <v>75440.047538894694</v>
      </c>
      <c r="P30" s="3"/>
    </row>
    <row r="31" spans="1:21" x14ac:dyDescent="0.25">
      <c r="A31" s="3"/>
      <c r="L31" s="1">
        <f>SUM(L11:L30)</f>
        <v>1824882.9357010915</v>
      </c>
      <c r="P31" s="3"/>
    </row>
    <row r="32" spans="1:21" x14ac:dyDescent="0.25">
      <c r="A32" s="3"/>
      <c r="P32" s="3"/>
      <c r="U32" t="s">
        <v>34</v>
      </c>
    </row>
    <row r="33" spans="1:16" x14ac:dyDescent="0.25">
      <c r="A33" s="3"/>
      <c r="P33" s="3"/>
    </row>
    <row r="34" spans="1:16" x14ac:dyDescent="0.25">
      <c r="A34" s="3"/>
    </row>
    <row r="35" spans="1:16" x14ac:dyDescent="0.25">
      <c r="A35" s="3"/>
    </row>
    <row r="36" spans="1:16" x14ac:dyDescent="0.25">
      <c r="A36" s="3"/>
    </row>
    <row r="37" spans="1:16" x14ac:dyDescent="0.25">
      <c r="A37" s="3"/>
    </row>
    <row r="38" spans="1:16" x14ac:dyDescent="0.25">
      <c r="A38" s="3"/>
    </row>
    <row r="39" spans="1:16" x14ac:dyDescent="0.25">
      <c r="A39" s="3"/>
    </row>
    <row r="40" spans="1:16" x14ac:dyDescent="0.25">
      <c r="A40" s="3"/>
    </row>
    <row r="41" spans="1:16" x14ac:dyDescent="0.25">
      <c r="A41" s="3"/>
    </row>
    <row r="42" spans="1:16" x14ac:dyDescent="0.25">
      <c r="A42" s="3"/>
    </row>
    <row r="43" spans="1:16" x14ac:dyDescent="0.25">
      <c r="A43" s="3"/>
    </row>
    <row r="44" spans="1:16" x14ac:dyDescent="0.25">
      <c r="A44" s="3"/>
    </row>
    <row r="45" spans="1:16" x14ac:dyDescent="0.25">
      <c r="A45" s="3"/>
    </row>
    <row r="46" spans="1:16" x14ac:dyDescent="0.25">
      <c r="A46" s="3"/>
    </row>
    <row r="47" spans="1:16" x14ac:dyDescent="0.25">
      <c r="A47" s="3"/>
    </row>
    <row r="48" spans="1:16" x14ac:dyDescent="0.25">
      <c r="A48" s="3"/>
    </row>
    <row r="49" spans="1:1" x14ac:dyDescent="0.25">
      <c r="A49" s="3"/>
    </row>
    <row r="50" spans="1:1" x14ac:dyDescent="0.25">
      <c r="A50" s="3"/>
    </row>
    <row r="51" spans="1:1" x14ac:dyDescent="0.25">
      <c r="A51" s="3"/>
    </row>
    <row r="52" spans="1:1" x14ac:dyDescent="0.25">
      <c r="A52" s="3"/>
    </row>
    <row r="53" spans="1:1" x14ac:dyDescent="0.25">
      <c r="A53" s="3"/>
    </row>
    <row r="54" spans="1:1" x14ac:dyDescent="0.25">
      <c r="A54" s="3"/>
    </row>
    <row r="55" spans="1:1" x14ac:dyDescent="0.25">
      <c r="A55" s="3"/>
    </row>
    <row r="56" spans="1:1" x14ac:dyDescent="0.25">
      <c r="A56" s="3"/>
    </row>
    <row r="57" spans="1:1" x14ac:dyDescent="0.25">
      <c r="A57" s="3"/>
    </row>
    <row r="58" spans="1:1" x14ac:dyDescent="0.25">
      <c r="A58" s="3"/>
    </row>
    <row r="59" spans="1:1" x14ac:dyDescent="0.25">
      <c r="A59" s="3"/>
    </row>
    <row r="60" spans="1:1" x14ac:dyDescent="0.25">
      <c r="A60" s="3"/>
    </row>
    <row r="61" spans="1:1" x14ac:dyDescent="0.25">
      <c r="A61" s="3"/>
    </row>
    <row r="62" spans="1:1" x14ac:dyDescent="0.25">
      <c r="A62" s="3"/>
    </row>
    <row r="63" spans="1:1" x14ac:dyDescent="0.25">
      <c r="A63" s="3"/>
    </row>
    <row r="64" spans="1:1" x14ac:dyDescent="0.25">
      <c r="A64" s="3"/>
    </row>
    <row r="65" spans="1:1" x14ac:dyDescent="0.25">
      <c r="A65" s="3"/>
    </row>
    <row r="66" spans="1:1" x14ac:dyDescent="0.25">
      <c r="A66" s="3"/>
    </row>
    <row r="67" spans="1:1" x14ac:dyDescent="0.25">
      <c r="A67" s="3"/>
    </row>
    <row r="68" spans="1:1" x14ac:dyDescent="0.25">
      <c r="A68" s="3"/>
    </row>
    <row r="69" spans="1:1" x14ac:dyDescent="0.25">
      <c r="A69" s="3"/>
    </row>
    <row r="70" spans="1:1" x14ac:dyDescent="0.25">
      <c r="A70" s="3"/>
    </row>
    <row r="71" spans="1:1" x14ac:dyDescent="0.25">
      <c r="A71" s="3"/>
    </row>
    <row r="72" spans="1:1" x14ac:dyDescent="0.25">
      <c r="A72" s="3"/>
    </row>
    <row r="73" spans="1:1" x14ac:dyDescent="0.25">
      <c r="A73" s="3"/>
    </row>
    <row r="74" spans="1:1" x14ac:dyDescent="0.25">
      <c r="A74" s="3"/>
    </row>
    <row r="75" spans="1:1" x14ac:dyDescent="0.25">
      <c r="A75" s="3"/>
    </row>
    <row r="76" spans="1:1" x14ac:dyDescent="0.25">
      <c r="A76" s="3"/>
    </row>
    <row r="77" spans="1:1" x14ac:dyDescent="0.25">
      <c r="A77" s="3"/>
    </row>
    <row r="78" spans="1:1" x14ac:dyDescent="0.25">
      <c r="A78" s="3"/>
    </row>
    <row r="79" spans="1:1" x14ac:dyDescent="0.25">
      <c r="A79" s="3"/>
    </row>
    <row r="80" spans="1: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  <row r="194" spans="1:1" x14ac:dyDescent="0.25">
      <c r="A194" s="3"/>
    </row>
    <row r="195" spans="1:1" x14ac:dyDescent="0.25">
      <c r="A195" s="3"/>
    </row>
    <row r="196" spans="1:1" x14ac:dyDescent="0.25">
      <c r="A196" s="3"/>
    </row>
    <row r="197" spans="1:1" x14ac:dyDescent="0.25">
      <c r="A197" s="3"/>
    </row>
    <row r="198" spans="1:1" x14ac:dyDescent="0.25">
      <c r="A198" s="3"/>
    </row>
    <row r="199" spans="1:1" x14ac:dyDescent="0.25">
      <c r="A199" s="3"/>
    </row>
    <row r="200" spans="1:1" x14ac:dyDescent="0.25">
      <c r="A200" s="3"/>
    </row>
    <row r="201" spans="1:1" x14ac:dyDescent="0.25">
      <c r="A201" s="3"/>
    </row>
    <row r="202" spans="1:1" x14ac:dyDescent="0.25">
      <c r="A202" s="3"/>
    </row>
    <row r="203" spans="1:1" x14ac:dyDescent="0.25">
      <c r="A203" s="3"/>
    </row>
    <row r="204" spans="1:1" x14ac:dyDescent="0.25">
      <c r="A204" s="3"/>
    </row>
    <row r="205" spans="1:1" x14ac:dyDescent="0.25">
      <c r="A205" s="3"/>
    </row>
    <row r="206" spans="1:1" x14ac:dyDescent="0.25">
      <c r="A206" s="3"/>
    </row>
    <row r="207" spans="1:1" x14ac:dyDescent="0.25">
      <c r="A207" s="3"/>
    </row>
    <row r="208" spans="1:1" x14ac:dyDescent="0.25">
      <c r="A208" s="3"/>
    </row>
    <row r="209" spans="1:1" x14ac:dyDescent="0.25">
      <c r="A209" s="3"/>
    </row>
    <row r="210" spans="1:1" x14ac:dyDescent="0.25">
      <c r="A210" s="3"/>
    </row>
    <row r="211" spans="1:1" x14ac:dyDescent="0.25">
      <c r="A211" s="3"/>
    </row>
    <row r="212" spans="1:1" x14ac:dyDescent="0.25">
      <c r="A212" s="3"/>
    </row>
    <row r="213" spans="1:1" x14ac:dyDescent="0.25">
      <c r="A213" s="3"/>
    </row>
    <row r="214" spans="1:1" x14ac:dyDescent="0.25">
      <c r="A214" s="3"/>
    </row>
    <row r="215" spans="1:1" x14ac:dyDescent="0.25">
      <c r="A215" s="3"/>
    </row>
    <row r="216" spans="1:1" x14ac:dyDescent="0.25">
      <c r="A216" s="3"/>
    </row>
    <row r="217" spans="1:1" x14ac:dyDescent="0.25">
      <c r="A217" s="3"/>
    </row>
    <row r="218" spans="1:1" x14ac:dyDescent="0.25">
      <c r="A218" s="3"/>
    </row>
    <row r="219" spans="1:1" x14ac:dyDescent="0.25">
      <c r="A219" s="3"/>
    </row>
    <row r="220" spans="1:1" x14ac:dyDescent="0.25">
      <c r="A220" s="3"/>
    </row>
    <row r="221" spans="1:1" x14ac:dyDescent="0.25">
      <c r="A221" s="3"/>
    </row>
    <row r="222" spans="1:1" x14ac:dyDescent="0.25">
      <c r="A222" s="3"/>
    </row>
    <row r="223" spans="1:1" x14ac:dyDescent="0.25">
      <c r="A223" s="3"/>
    </row>
    <row r="224" spans="1:1" x14ac:dyDescent="0.25">
      <c r="A224" s="3"/>
    </row>
    <row r="225" spans="1:1" x14ac:dyDescent="0.25">
      <c r="A225" s="3"/>
    </row>
    <row r="226" spans="1:1" x14ac:dyDescent="0.25">
      <c r="A226" s="3"/>
    </row>
    <row r="227" spans="1:1" x14ac:dyDescent="0.25">
      <c r="A227" s="3"/>
    </row>
    <row r="228" spans="1:1" x14ac:dyDescent="0.25">
      <c r="A228" s="3"/>
    </row>
    <row r="229" spans="1:1" x14ac:dyDescent="0.25">
      <c r="A229" s="3"/>
    </row>
    <row r="230" spans="1:1" x14ac:dyDescent="0.25">
      <c r="A230" s="3"/>
    </row>
    <row r="231" spans="1:1" x14ac:dyDescent="0.25">
      <c r="A231" s="3"/>
    </row>
    <row r="232" spans="1:1" x14ac:dyDescent="0.25">
      <c r="A232" s="3"/>
    </row>
    <row r="233" spans="1:1" x14ac:dyDescent="0.25">
      <c r="A233" s="3"/>
    </row>
    <row r="234" spans="1:1" x14ac:dyDescent="0.25">
      <c r="A234" s="3"/>
    </row>
    <row r="235" spans="1:1" x14ac:dyDescent="0.25">
      <c r="A235" s="3"/>
    </row>
    <row r="236" spans="1:1" x14ac:dyDescent="0.25">
      <c r="A236" s="3"/>
    </row>
    <row r="237" spans="1:1" x14ac:dyDescent="0.25">
      <c r="A237" s="3"/>
    </row>
    <row r="238" spans="1:1" x14ac:dyDescent="0.25">
      <c r="A238" s="3"/>
    </row>
    <row r="239" spans="1:1" x14ac:dyDescent="0.25">
      <c r="A239" s="3"/>
    </row>
    <row r="240" spans="1:1" x14ac:dyDescent="0.25">
      <c r="A240" s="3"/>
    </row>
    <row r="241" spans="1:1" x14ac:dyDescent="0.25">
      <c r="A241" s="3"/>
    </row>
    <row r="242" spans="1:1" x14ac:dyDescent="0.25">
      <c r="A242" s="3"/>
    </row>
    <row r="243" spans="1:1" x14ac:dyDescent="0.25">
      <c r="A243" s="3"/>
    </row>
    <row r="244" spans="1:1" x14ac:dyDescent="0.25">
      <c r="A244" s="3"/>
    </row>
    <row r="245" spans="1:1" x14ac:dyDescent="0.25">
      <c r="A245" s="3"/>
    </row>
    <row r="246" spans="1:1" x14ac:dyDescent="0.25">
      <c r="A246" s="3"/>
    </row>
    <row r="247" spans="1:1" x14ac:dyDescent="0.25">
      <c r="A247" s="3"/>
    </row>
    <row r="248" spans="1:1" x14ac:dyDescent="0.25">
      <c r="A248" s="3"/>
    </row>
    <row r="249" spans="1:1" x14ac:dyDescent="0.25">
      <c r="A249" s="3"/>
    </row>
    <row r="250" spans="1:1" x14ac:dyDescent="0.25">
      <c r="A250" s="3"/>
    </row>
    <row r="251" spans="1:1" x14ac:dyDescent="0.25">
      <c r="A251" s="3"/>
    </row>
    <row r="252" spans="1:1" x14ac:dyDescent="0.25">
      <c r="A252" s="3"/>
    </row>
    <row r="253" spans="1:1" x14ac:dyDescent="0.25">
      <c r="A253" s="3"/>
    </row>
    <row r="254" spans="1:1" x14ac:dyDescent="0.25">
      <c r="A254" s="3"/>
    </row>
    <row r="255" spans="1:1" x14ac:dyDescent="0.25">
      <c r="A255" s="3"/>
    </row>
    <row r="256" spans="1:1" x14ac:dyDescent="0.25">
      <c r="A256" s="3"/>
    </row>
    <row r="257" spans="1:1" x14ac:dyDescent="0.25">
      <c r="A257" s="3"/>
    </row>
    <row r="258" spans="1:1" x14ac:dyDescent="0.25">
      <c r="A258" s="3"/>
    </row>
    <row r="259" spans="1:1" x14ac:dyDescent="0.25">
      <c r="A259" s="3"/>
    </row>
    <row r="260" spans="1:1" x14ac:dyDescent="0.25">
      <c r="A260" s="3"/>
    </row>
    <row r="261" spans="1:1" x14ac:dyDescent="0.25">
      <c r="A261" s="3"/>
    </row>
    <row r="262" spans="1:1" x14ac:dyDescent="0.25">
      <c r="A262" s="3"/>
    </row>
    <row r="263" spans="1:1" x14ac:dyDescent="0.25">
      <c r="A263" s="3"/>
    </row>
    <row r="264" spans="1:1" x14ac:dyDescent="0.25">
      <c r="A264" s="3"/>
    </row>
    <row r="265" spans="1:1" x14ac:dyDescent="0.25">
      <c r="A265" s="3"/>
    </row>
    <row r="266" spans="1:1" x14ac:dyDescent="0.25">
      <c r="A266" s="3"/>
    </row>
    <row r="267" spans="1:1" x14ac:dyDescent="0.25">
      <c r="A267" s="3"/>
    </row>
    <row r="268" spans="1:1" x14ac:dyDescent="0.25">
      <c r="A268" s="3"/>
    </row>
    <row r="269" spans="1:1" x14ac:dyDescent="0.25">
      <c r="A269" s="3"/>
    </row>
    <row r="270" spans="1:1" x14ac:dyDescent="0.25">
      <c r="A270" s="3"/>
    </row>
    <row r="271" spans="1:1" x14ac:dyDescent="0.25">
      <c r="A271" s="3"/>
    </row>
    <row r="272" spans="1:1" x14ac:dyDescent="0.25">
      <c r="A272" s="3"/>
    </row>
    <row r="273" spans="1:1" x14ac:dyDescent="0.25">
      <c r="A273" s="3"/>
    </row>
    <row r="274" spans="1:1" x14ac:dyDescent="0.25">
      <c r="A274" s="3"/>
    </row>
    <row r="275" spans="1:1" x14ac:dyDescent="0.25">
      <c r="A275" s="3"/>
    </row>
    <row r="276" spans="1:1" x14ac:dyDescent="0.25">
      <c r="A276" s="3"/>
    </row>
    <row r="277" spans="1:1" x14ac:dyDescent="0.25">
      <c r="A277" s="3"/>
    </row>
    <row r="278" spans="1:1" x14ac:dyDescent="0.25">
      <c r="A278" s="3"/>
    </row>
    <row r="279" spans="1:1" x14ac:dyDescent="0.25">
      <c r="A279" s="3"/>
    </row>
    <row r="280" spans="1:1" x14ac:dyDescent="0.25">
      <c r="A280" s="3"/>
    </row>
    <row r="281" spans="1:1" x14ac:dyDescent="0.25">
      <c r="A281" s="3"/>
    </row>
    <row r="282" spans="1:1" x14ac:dyDescent="0.25">
      <c r="A282" s="3"/>
    </row>
    <row r="283" spans="1:1" x14ac:dyDescent="0.25">
      <c r="A283" s="3"/>
    </row>
    <row r="284" spans="1:1" x14ac:dyDescent="0.25">
      <c r="A284" s="3"/>
    </row>
    <row r="285" spans="1:1" x14ac:dyDescent="0.25">
      <c r="A285" s="3"/>
    </row>
    <row r="286" spans="1:1" x14ac:dyDescent="0.25">
      <c r="A286" s="3"/>
    </row>
    <row r="287" spans="1:1" x14ac:dyDescent="0.25">
      <c r="A287" s="3"/>
    </row>
    <row r="288" spans="1:1" x14ac:dyDescent="0.25">
      <c r="A288" s="3"/>
    </row>
    <row r="289" spans="1:1" x14ac:dyDescent="0.25">
      <c r="A289" s="3"/>
    </row>
    <row r="290" spans="1:1" x14ac:dyDescent="0.25">
      <c r="A290" s="3"/>
    </row>
  </sheetData>
  <phoneticPr fontId="1" type="noConversion"/>
  <printOptions gridLines="1"/>
  <pageMargins left="0.51181102362204722" right="0.31496062992125984" top="0.94488188976377963" bottom="0.74803149606299213" header="0.31496062992125984" footer="0.31496062992125984"/>
  <pageSetup paperSize="8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Judson</dc:creator>
  <cp:lastModifiedBy>Peter Judson</cp:lastModifiedBy>
  <cp:lastPrinted>2022-12-22T18:41:08Z</cp:lastPrinted>
  <dcterms:created xsi:type="dcterms:W3CDTF">2021-12-24T09:14:59Z</dcterms:created>
  <dcterms:modified xsi:type="dcterms:W3CDTF">2023-01-24T21:44:37Z</dcterms:modified>
</cp:coreProperties>
</file>