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arlton James Retirement Fund\Scheme returns\2016-2017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H21" i="1" l="1"/>
  <c r="G21" i="1"/>
  <c r="B21" i="1"/>
  <c r="H20" i="1"/>
  <c r="G20" i="1"/>
  <c r="B20" i="1"/>
  <c r="B22" i="1"/>
  <c r="H18" i="1"/>
  <c r="B18" i="1"/>
  <c r="H17" i="1"/>
  <c r="B17" i="1"/>
  <c r="D23" i="1" s="1"/>
  <c r="B12" i="1"/>
  <c r="G11" i="1"/>
  <c r="G29" i="3"/>
  <c r="G25" i="3"/>
  <c r="G21" i="3"/>
  <c r="H30" i="3" l="1"/>
  <c r="I15" i="3" l="1"/>
  <c r="G12" i="1" l="1"/>
  <c r="G13" i="1"/>
  <c r="G15" i="1"/>
  <c r="G16" i="1"/>
  <c r="G17" i="1"/>
  <c r="G18" i="1"/>
  <c r="G30" i="3"/>
  <c r="B24" i="3" s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<sst xmlns="http://schemas.openxmlformats.org/spreadsheetml/2006/main" count="154" uniqueCount="95">
  <si>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</si>
  <si>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</si>
  <si>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</si>
  <si>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</si>
  <si>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</si>
  <si>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</si>
  <si>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</si>
  <si>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</si>
  <si>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</si>
  <si>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</si>
  <si>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</si>
  <si>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</si>
  <si>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</si>
  <si>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</si>
  <si>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</si>
  <si>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</si>
  <si>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</si>
  <si>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</si>
  <si>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</si>
  <si>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</si>
  <si>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</si>
  <si>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</si>
  <si>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</si>
  <si>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</si>
  <si>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</si>
  <si>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</si>
  <si>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</si>
  <si>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</si>
  <si>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</si>
  <si>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</si>
  <si>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</si>
  <si>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</si>
  <si>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</si>
  <si>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</si>
  <si>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</si>
  <si>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</si>
  <si>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</si>
  <si>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</si>
  <si>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</si>
  <si>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</si>
  <si>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</si>
  <si>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</si>
  <si>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</si>
  <si>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</si>
  <si>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</si>
  <si>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</si>
  <si>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</si>
  <si>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</si>
  <si>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</si>
  <si>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</si>
  <si>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</si>
  <si>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</si>
  <si>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</si>
  <si>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</si>
  <si>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</si>
  <si>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</si>
  <si>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</si>
  <si>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</si>
  <si>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</si>
  <si>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</si>
  <si>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</si>
  <si>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</si>
  <si>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</si>
  <si>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</si>
  <si>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</si>
  <si>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</si>
  <si>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</si>
  <si>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</si>
  <si>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</si>
  <si>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</si>
  <si>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</si>
  <si>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</si>
  <si>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</si>
  <si>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 xml:space="preserve">Totals: </t>
  </si>
  <si>
    <t>Member 2</t>
  </si>
  <si>
    <t>Carlton James Retirement Fund</t>
  </si>
  <si>
    <t>00815782RM</t>
  </si>
  <si>
    <t>9 active members</t>
  </si>
  <si>
    <t>1 trustee only</t>
  </si>
  <si>
    <t>Main Member</t>
  </si>
  <si>
    <t>Robert Holmes</t>
  </si>
  <si>
    <t>RSA</t>
  </si>
  <si>
    <t>Bank</t>
  </si>
  <si>
    <t>Skywatch Inn LLC</t>
  </si>
  <si>
    <t>Properation Ltd Pref Shares</t>
  </si>
  <si>
    <t>Carian Ltd Pref Shares</t>
  </si>
  <si>
    <t>Hudspiths Ltd Compounded Contract</t>
  </si>
  <si>
    <t>Hudspiths</t>
  </si>
  <si>
    <t>Skywatch Inn</t>
  </si>
  <si>
    <t>CJ Commercial Real Estate</t>
  </si>
  <si>
    <t>CJ Comm RE</t>
  </si>
  <si>
    <t>Aurelius Holdings Pref Shares</t>
  </si>
  <si>
    <t>Futurescope</t>
  </si>
  <si>
    <t>Futurescope Consultants Ltd Pref share</t>
  </si>
  <si>
    <t>Clearwater Vehicles Ltd Pref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</si>
</sst>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2" xfId="0" applyFont="1" applyBorder="1"/>
    <xf numFmtId="164" fontId="0" fillId="0" borderId="0" xfId="0" applyNumberFormat="1" applyAlignment="1">
      <alignment horizontal="center"/>
    </xf>
    <xf numFmtId="0" fontId="0" fillId="0" borderId="12" xfId="0" applyBorder="1"/>
    <xf numFmtId="0" fontId="0" fillId="0" borderId="0" xfId="0" applyFill="1" applyBorder="1"/>
    <xf numFmtId="164" fontId="0" fillId="0" borderId="13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6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14" fontId="0" fillId="5" borderId="10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44" fontId="0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workbookViewId="0">
      <selection activeCell="B16" sqref="B16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8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29" t="s">
        <v>18</v>
      </c>
      <c r="F2" s="48" t="s">
        <v>65</v>
      </c>
      <c r="G2" s="48" t="s">
        <v>44</v>
      </c>
      <c r="H2" t="s">
        <v>42</v>
      </c>
      <c r="I2" t="s">
        <v>43</v>
      </c>
      <c r="J2" s="48" t="s">
        <v>45</v>
      </c>
      <c r="K2" s="48" t="s">
        <v>46</v>
      </c>
      <c r="L2" s="48" t="s">
        <v>43</v>
      </c>
      <c r="M2" s="48" t="s">
        <v>47</v>
      </c>
    </row>
    <row r="3" spans="1:13" x14ac:dyDescent="0.25">
      <c r="A3" s="12" t="s">
        <v>19</v>
      </c>
      <c r="B3" s="40" t="s">
        <v>81</v>
      </c>
      <c r="E3" s="43"/>
      <c r="F3" t="s">
        <v>51</v>
      </c>
      <c r="G3" s="38"/>
      <c r="H3" s="38"/>
      <c r="I3" s="38"/>
      <c r="J3" s="38"/>
      <c r="K3" s="38"/>
      <c r="L3" s="38"/>
      <c r="M3" s="44"/>
    </row>
    <row r="4" spans="1:13" x14ac:dyDescent="0.25">
      <c r="A4" s="12" t="s">
        <v>20</v>
      </c>
      <c r="B4" s="40" t="s">
        <v>81</v>
      </c>
      <c r="E4" s="43"/>
      <c r="F4" t="s">
        <v>52</v>
      </c>
      <c r="G4" s="38"/>
      <c r="H4" s="38"/>
      <c r="I4" s="38"/>
      <c r="J4" s="38"/>
      <c r="K4" s="38"/>
      <c r="L4" s="38"/>
      <c r="M4" s="46"/>
    </row>
    <row r="5" spans="1:13" x14ac:dyDescent="0.25">
      <c r="A5" s="30" t="s">
        <v>1</v>
      </c>
      <c r="B5" s="40" t="s">
        <v>75</v>
      </c>
      <c r="E5" s="43"/>
      <c r="F5" t="s">
        <v>53</v>
      </c>
      <c r="G5" s="38"/>
      <c r="H5" s="38"/>
      <c r="I5" s="38"/>
      <c r="J5" s="38"/>
      <c r="K5" s="38"/>
      <c r="L5" s="38"/>
      <c r="M5" s="44"/>
    </row>
    <row r="6" spans="1:13" x14ac:dyDescent="0.25">
      <c r="A6" s="30" t="s">
        <v>3</v>
      </c>
      <c r="B6" s="41" t="s">
        <v>76</v>
      </c>
      <c r="C6" t="s">
        <v>74</v>
      </c>
      <c r="D6" s="38" t="s">
        <v>79</v>
      </c>
      <c r="E6" s="43"/>
      <c r="F6" t="s">
        <v>54</v>
      </c>
      <c r="G6" s="38"/>
      <c r="H6" s="38"/>
      <c r="I6" s="38"/>
      <c r="J6" s="38"/>
      <c r="K6" s="38"/>
      <c r="L6" s="38"/>
      <c r="M6" s="44"/>
    </row>
    <row r="7" spans="1:13" x14ac:dyDescent="0.25">
      <c r="A7" s="30" t="s">
        <v>38</v>
      </c>
      <c r="B7" s="41" t="s">
        <v>77</v>
      </c>
      <c r="C7" t="s">
        <v>78</v>
      </c>
      <c r="D7" s="38" t="s">
        <v>80</v>
      </c>
      <c r="E7" s="43"/>
      <c r="F7" t="s">
        <v>55</v>
      </c>
      <c r="G7" s="38"/>
      <c r="H7" s="38"/>
      <c r="I7" s="38"/>
      <c r="J7" s="39"/>
      <c r="K7" s="38"/>
      <c r="L7" s="39"/>
      <c r="M7" s="45"/>
    </row>
    <row r="8" spans="1:13" x14ac:dyDescent="0.25">
      <c r="A8" s="30" t="s">
        <v>4</v>
      </c>
      <c r="B8" s="42">
        <v>42830</v>
      </c>
      <c r="E8" s="43"/>
      <c r="F8" t="s">
        <v>56</v>
      </c>
      <c r="G8" s="38"/>
      <c r="H8" s="38"/>
      <c r="I8" s="38"/>
      <c r="J8" s="39"/>
      <c r="K8" s="38"/>
      <c r="L8" s="39"/>
      <c r="M8" s="44"/>
    </row>
    <row r="9" spans="1:13" x14ac:dyDescent="0.25">
      <c r="A9" s="30"/>
      <c r="B9" s="31"/>
      <c r="E9" s="43"/>
      <c r="F9" t="s">
        <v>57</v>
      </c>
      <c r="G9" s="38"/>
      <c r="H9" s="38"/>
      <c r="I9" s="38"/>
      <c r="J9" s="39"/>
      <c r="K9" s="38"/>
      <c r="L9" s="39"/>
      <c r="M9" s="43"/>
    </row>
    <row r="10" spans="1:13" x14ac:dyDescent="0.25">
      <c r="A10" s="30" t="s">
        <v>21</v>
      </c>
      <c r="B10" s="31"/>
      <c r="E10" s="43"/>
      <c r="F10" t="s">
        <v>58</v>
      </c>
      <c r="G10" s="38"/>
      <c r="H10" s="38"/>
      <c r="I10" s="38"/>
      <c r="J10" s="39"/>
      <c r="K10" s="38"/>
      <c r="L10" s="39"/>
      <c r="M10" s="43"/>
    </row>
    <row r="11" spans="1:13" x14ac:dyDescent="0.25">
      <c r="A11" s="32" t="s">
        <v>22</v>
      </c>
      <c r="B11" s="31">
        <v>0</v>
      </c>
      <c r="E11" s="43"/>
      <c r="F11" t="s">
        <v>59</v>
      </c>
      <c r="G11" s="38"/>
      <c r="H11" s="38"/>
      <c r="I11" s="38"/>
      <c r="J11" s="39"/>
      <c r="K11" s="38"/>
      <c r="L11" s="39"/>
      <c r="M11" s="43"/>
    </row>
    <row r="12" spans="1:13" x14ac:dyDescent="0.25">
      <c r="A12" s="32" t="s">
        <v>23</v>
      </c>
      <c r="B12" s="31">
        <v>0</v>
      </c>
      <c r="E12" s="43"/>
      <c r="F12" t="s">
        <v>60</v>
      </c>
      <c r="G12" s="38"/>
      <c r="H12" s="38"/>
      <c r="I12" s="38"/>
      <c r="J12" s="39"/>
      <c r="K12" s="38"/>
      <c r="L12" s="39"/>
      <c r="M12" s="43"/>
    </row>
    <row r="13" spans="1:13" x14ac:dyDescent="0.25">
      <c r="A13" s="32" t="s">
        <v>24</v>
      </c>
      <c r="B13" s="31">
        <v>0</v>
      </c>
      <c r="E13" s="43"/>
      <c r="F13" t="s">
        <v>61</v>
      </c>
      <c r="G13" s="38"/>
      <c r="H13" s="38"/>
      <c r="I13" s="38"/>
      <c r="J13" s="39"/>
      <c r="K13" s="38"/>
      <c r="L13" s="39"/>
      <c r="M13" s="43"/>
    </row>
    <row r="14" spans="1:13" x14ac:dyDescent="0.25">
      <c r="A14" s="32" t="s">
        <v>25</v>
      </c>
      <c r="B14" s="31">
        <v>0</v>
      </c>
      <c r="E14" s="43"/>
      <c r="F14" t="s">
        <v>62</v>
      </c>
      <c r="G14" s="38"/>
      <c r="H14" s="38"/>
      <c r="I14" s="38"/>
      <c r="J14" s="39"/>
      <c r="K14" s="38"/>
      <c r="L14" s="39"/>
      <c r="M14" s="43"/>
    </row>
    <row r="15" spans="1:13" x14ac:dyDescent="0.25">
      <c r="A15" s="32" t="s">
        <v>26</v>
      </c>
      <c r="B15" s="31">
        <v>1641326.94</v>
      </c>
      <c r="D15" s="47"/>
      <c r="G15" s="47">
        <f>SUM(G3:G14)</f>
        <v>0</v>
      </c>
      <c r="H15" s="47">
        <f>SUM(H3:H14)</f>
        <v>0</v>
      </c>
      <c r="I15" s="47">
        <f>SUM(I3:I14)</f>
        <v>0</v>
      </c>
      <c r="K15" s="47">
        <f>SUM(K3:K14)</f>
        <v>0</v>
      </c>
      <c r="L15" s="47">
        <f>SUM(L3:L14)</f>
        <v>0</v>
      </c>
    </row>
    <row r="16" spans="1:13" x14ac:dyDescent="0.25">
      <c r="A16" s="32" t="s">
        <v>27</v>
      </c>
      <c r="B16" s="31">
        <v>0</v>
      </c>
    </row>
    <row r="17" spans="1:12" x14ac:dyDescent="0.25">
      <c r="A17" s="32" t="s">
        <v>28</v>
      </c>
      <c r="B17" s="31">
        <f>H15</f>
        <v>0</v>
      </c>
      <c r="G17" s="12" t="s">
        <v>35</v>
      </c>
      <c r="H17" s="12" t="s">
        <v>63</v>
      </c>
      <c r="I17" s="12" t="s">
        <v>64</v>
      </c>
    </row>
    <row r="18" spans="1:12" x14ac:dyDescent="0.25">
      <c r="A18" s="30" t="s">
        <v>29</v>
      </c>
      <c r="B18" s="31"/>
      <c r="F18" t="s">
        <v>51</v>
      </c>
      <c r="G18" s="38">
        <v>25</v>
      </c>
      <c r="H18" s="38">
        <v>47.09</v>
      </c>
      <c r="I18" s="38"/>
    </row>
    <row r="19" spans="1:12" x14ac:dyDescent="0.25">
      <c r="A19" s="32" t="s">
        <v>30</v>
      </c>
      <c r="B19" s="31">
        <v>137713.22</v>
      </c>
      <c r="F19" t="s">
        <v>52</v>
      </c>
      <c r="G19" s="38"/>
      <c r="H19" s="38">
        <v>41.81</v>
      </c>
      <c r="I19" s="38"/>
    </row>
    <row r="20" spans="1:12" x14ac:dyDescent="0.25">
      <c r="A20" s="32" t="s">
        <v>31</v>
      </c>
      <c r="B20" s="31">
        <v>0</v>
      </c>
      <c r="F20" t="s">
        <v>53</v>
      </c>
      <c r="G20" s="38"/>
      <c r="H20" s="38">
        <v>40.17</v>
      </c>
      <c r="I20" s="38"/>
    </row>
    <row r="21" spans="1:12" x14ac:dyDescent="0.25">
      <c r="A21" s="32" t="s">
        <v>32</v>
      </c>
      <c r="B21" s="31">
        <v>0</v>
      </c>
      <c r="F21" t="s">
        <v>54</v>
      </c>
      <c r="G21" s="38">
        <f>SUM(E32:E36)</f>
        <v>12985</v>
      </c>
      <c r="H21" s="38">
        <v>118.5</v>
      </c>
      <c r="I21" s="38"/>
    </row>
    <row r="22" spans="1:12" x14ac:dyDescent="0.25">
      <c r="A22" s="32" t="s">
        <v>33</v>
      </c>
      <c r="B22" s="31">
        <v>0</v>
      </c>
      <c r="F22" t="s">
        <v>55</v>
      </c>
      <c r="G22" s="38">
        <v>25</v>
      </c>
      <c r="H22" s="38">
        <v>15.61</v>
      </c>
      <c r="I22" s="38"/>
    </row>
    <row r="23" spans="1:12" x14ac:dyDescent="0.25">
      <c r="A23" s="32" t="s">
        <v>34</v>
      </c>
      <c r="B23" s="31">
        <v>0</v>
      </c>
      <c r="D23" s="39"/>
      <c r="E23" s="33"/>
      <c r="F23" t="s">
        <v>56</v>
      </c>
      <c r="G23" s="38"/>
      <c r="H23" s="38">
        <v>15.35</v>
      </c>
      <c r="I23" s="38"/>
    </row>
    <row r="24" spans="1:12" ht="15.75" thickBot="1" x14ac:dyDescent="0.3">
      <c r="A24" s="32" t="s">
        <v>36</v>
      </c>
      <c r="B24" s="34">
        <f>G30</f>
        <v>35356.68</v>
      </c>
      <c r="D24" s="39"/>
      <c r="F24" t="s">
        <v>57</v>
      </c>
      <c r="G24" s="38"/>
      <c r="H24" s="38">
        <v>13.94</v>
      </c>
      <c r="I24" s="38"/>
    </row>
    <row r="25" spans="1:12" ht="15.75" thickTop="1" x14ac:dyDescent="0.25">
      <c r="B25" s="31">
        <f>SUM(B11,B12,B13,B14,B15,B16,B17,B19,B20,B22,B21,B23,B24)</f>
        <v>1814396.8399999999</v>
      </c>
      <c r="C25" s="35"/>
      <c r="D25" s="39"/>
      <c r="E25" s="36"/>
      <c r="F25" t="s">
        <v>58</v>
      </c>
      <c r="G25" s="38">
        <f>SUM(F32:F33)</f>
        <v>17232.68</v>
      </c>
      <c r="H25" s="38">
        <v>10.36</v>
      </c>
      <c r="I25" s="38"/>
    </row>
    <row r="26" spans="1:12" x14ac:dyDescent="0.25">
      <c r="B26" s="7"/>
      <c r="D26" s="39"/>
      <c r="E26" s="37"/>
      <c r="F26" t="s">
        <v>59</v>
      </c>
      <c r="G26" s="38"/>
      <c r="H26" s="38">
        <v>7.58</v>
      </c>
      <c r="I26" s="38"/>
    </row>
    <row r="27" spans="1:12" x14ac:dyDescent="0.25">
      <c r="D27" s="39"/>
      <c r="E27" s="37"/>
      <c r="F27" t="s">
        <v>60</v>
      </c>
      <c r="G27" s="38"/>
      <c r="H27" s="38">
        <v>8.07</v>
      </c>
      <c r="I27" s="38"/>
    </row>
    <row r="28" spans="1:12" x14ac:dyDescent="0.25">
      <c r="A28" t="s">
        <v>37</v>
      </c>
      <c r="B28" s="6">
        <f>Valuation!B23</f>
        <v>2343010.92</v>
      </c>
      <c r="D28" s="39"/>
      <c r="E28" s="37"/>
      <c r="F28" t="s">
        <v>61</v>
      </c>
      <c r="G28" s="38">
        <v>500</v>
      </c>
      <c r="H28" s="38">
        <v>7.74</v>
      </c>
      <c r="I28" s="38"/>
    </row>
    <row r="29" spans="1:12" x14ac:dyDescent="0.25">
      <c r="D29" s="39"/>
      <c r="E29" s="37"/>
      <c r="F29" t="s">
        <v>62</v>
      </c>
      <c r="G29" s="38">
        <f>SUM(G32:G36)</f>
        <v>4589</v>
      </c>
      <c r="H29" s="38">
        <v>48.25</v>
      </c>
      <c r="I29" s="38"/>
    </row>
    <row r="30" spans="1:12" x14ac:dyDescent="0.25">
      <c r="B30" t="str">
        <f>B3</f>
        <v>RSA</v>
      </c>
      <c r="F30" s="12" t="s">
        <v>73</v>
      </c>
      <c r="G30" s="66">
        <f>SUM(G18:G29)</f>
        <v>35356.68</v>
      </c>
      <c r="H30" s="66">
        <f>SUM(H18:H29)</f>
        <v>374.47</v>
      </c>
      <c r="I30" s="66"/>
      <c r="J30" s="12"/>
      <c r="K30" s="12"/>
      <c r="L30" s="12"/>
    </row>
    <row r="31" spans="1:12" x14ac:dyDescent="0.25">
      <c r="B31" t="str">
        <f>B4</f>
        <v>RSA</v>
      </c>
    </row>
    <row r="32" spans="1:12" x14ac:dyDescent="0.25">
      <c r="E32">
        <v>960</v>
      </c>
      <c r="F32">
        <v>15032.71</v>
      </c>
      <c r="G32">
        <v>880</v>
      </c>
    </row>
    <row r="33" spans="5:7" x14ac:dyDescent="0.25">
      <c r="E33">
        <v>960</v>
      </c>
      <c r="F33">
        <v>2199.9699999999998</v>
      </c>
      <c r="G33">
        <v>880</v>
      </c>
    </row>
    <row r="34" spans="5:7" x14ac:dyDescent="0.25">
      <c r="E34">
        <v>1440</v>
      </c>
      <c r="G34">
        <v>2800</v>
      </c>
    </row>
    <row r="35" spans="5:7" x14ac:dyDescent="0.25">
      <c r="E35">
        <v>25</v>
      </c>
      <c r="G35">
        <v>25</v>
      </c>
    </row>
    <row r="36" spans="5:7" x14ac:dyDescent="0.25">
      <c r="E36">
        <v>9600</v>
      </c>
      <c r="G36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tabSelected="1" workbookViewId="0">
      <selection activeCell="H21" sqref="H21"/>
    </sheetView>
  </sheetViews>
  <sheetFormatPr defaultRowHeight="15" x14ac:dyDescent="0.25"/>
  <cols>
    <col min="1" max="1" width="18.140625" customWidth="1"/>
    <col min="2" max="2" width="29.140625" customWidth="1"/>
    <col min="3" max="3" width="36.28515625" bestFit="1" customWidth="1"/>
    <col min="4" max="4" width="21.7109375" style="7" bestFit="1" customWidth="1"/>
    <col min="5" max="5" width="13.42578125" bestFit="1" customWidth="1"/>
    <col min="6" max="6" width="14.28515625" style="38" bestFit="1" customWidth="1"/>
    <col min="7" max="7" width="11.5703125" bestFit="1" customWidth="1"/>
    <col min="8" max="9" width="12.5703125" bestFit="1" customWidth="1"/>
    <col min="16" max="18" width="10.5703125" bestFit="1" customWidth="1"/>
    <col min="20" max="20" width="11.5703125" bestFit="1" customWidth="1"/>
    <col min="21" max="21" width="10.5703125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Carlton James Retirement Fund</v>
      </c>
    </row>
    <row r="5" spans="1:21" x14ac:dyDescent="0.25">
      <c r="A5" s="2" t="s">
        <v>2</v>
      </c>
      <c r="B5" s="2" t="str">
        <f>'Data Capture'!B7:E7</f>
        <v>9 active members</v>
      </c>
    </row>
    <row r="6" spans="1:21" x14ac:dyDescent="0.25">
      <c r="A6" s="2" t="s">
        <v>3</v>
      </c>
      <c r="B6" s="28" t="str">
        <f>'Data Capture'!B6</f>
        <v>00815782RM</v>
      </c>
    </row>
    <row r="7" spans="1:21" x14ac:dyDescent="0.25">
      <c r="A7" s="2" t="s">
        <v>4</v>
      </c>
      <c r="B7" s="27">
        <f>'Data Capture'!B8</f>
        <v>42830</v>
      </c>
    </row>
    <row r="8" spans="1:21" x14ac:dyDescent="0.25">
      <c r="B8" s="26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1:21" x14ac:dyDescent="0.25">
      <c r="A11" s="27">
        <v>42830</v>
      </c>
      <c r="B11" s="78">
        <v>965851.54</v>
      </c>
      <c r="C11" s="3" t="s">
        <v>82</v>
      </c>
      <c r="D11" s="61">
        <v>396904</v>
      </c>
      <c r="E11" s="78"/>
      <c r="F11" s="78"/>
      <c r="G11" s="77">
        <f>'Data Capture'!H30</f>
        <v>374.47</v>
      </c>
      <c r="H11" s="78"/>
      <c r="I11" s="78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1:21" x14ac:dyDescent="0.25">
      <c r="A12" s="27">
        <v>42830</v>
      </c>
      <c r="B12" s="78">
        <f>SUM(D25:D27)</f>
        <v>144245.42000000001</v>
      </c>
      <c r="C12" s="3" t="s">
        <v>83</v>
      </c>
      <c r="D12" s="78">
        <v>144245.42000000001</v>
      </c>
      <c r="E12" s="78"/>
      <c r="F12" s="78"/>
      <c r="G12" s="77">
        <f t="shared" ref="G12:G18" si="0">SUM(J12:U12)</f>
        <v>17887.560000000001</v>
      </c>
      <c r="H12" s="78"/>
      <c r="I12" s="78"/>
      <c r="J12" s="76"/>
      <c r="K12" s="76"/>
      <c r="L12" s="76"/>
      <c r="M12" s="76"/>
      <c r="N12" s="76"/>
      <c r="O12" s="76"/>
      <c r="P12" s="76">
        <v>5534.03</v>
      </c>
      <c r="Q12" s="76">
        <v>1328.17</v>
      </c>
      <c r="R12" s="76"/>
      <c r="S12" s="76"/>
      <c r="T12" s="76">
        <v>11025.36</v>
      </c>
      <c r="U12" s="76"/>
    </row>
    <row r="13" spans="1:21" x14ac:dyDescent="0.25">
      <c r="A13" s="27">
        <v>42830</v>
      </c>
      <c r="B13" s="78">
        <v>90000</v>
      </c>
      <c r="C13" s="3" t="s">
        <v>84</v>
      </c>
      <c r="D13" s="78">
        <v>90000</v>
      </c>
      <c r="E13" s="78"/>
      <c r="F13" s="78"/>
      <c r="G13" s="77">
        <f t="shared" si="0"/>
        <v>9450</v>
      </c>
      <c r="H13" s="78"/>
      <c r="I13" s="78"/>
      <c r="J13" s="76"/>
      <c r="K13" s="76"/>
      <c r="L13" s="76"/>
      <c r="M13" s="76"/>
      <c r="N13" s="76"/>
      <c r="O13" s="76"/>
      <c r="P13" s="76"/>
      <c r="Q13" s="76"/>
      <c r="R13" s="76">
        <v>6300</v>
      </c>
      <c r="S13" s="76"/>
      <c r="T13" s="76"/>
      <c r="U13" s="76">
        <v>3150</v>
      </c>
    </row>
    <row r="14" spans="1:21" x14ac:dyDescent="0.25">
      <c r="A14" s="27">
        <v>42830</v>
      </c>
      <c r="B14" s="78">
        <v>0</v>
      </c>
      <c r="C14" s="3" t="s">
        <v>94</v>
      </c>
      <c r="D14" s="78">
        <v>100000</v>
      </c>
      <c r="E14" s="78"/>
      <c r="F14" s="78"/>
      <c r="G14" s="77"/>
      <c r="H14" s="78"/>
      <c r="I14" s="7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1:21" x14ac:dyDescent="0.25">
      <c r="A15" s="27">
        <v>42830</v>
      </c>
      <c r="B15" s="78">
        <v>230000</v>
      </c>
      <c r="C15" s="3" t="s">
        <v>91</v>
      </c>
      <c r="D15" s="78">
        <v>0</v>
      </c>
      <c r="E15" s="78"/>
      <c r="F15" s="78"/>
      <c r="G15" s="77">
        <f t="shared" si="0"/>
        <v>8050</v>
      </c>
      <c r="H15" s="78">
        <v>230000</v>
      </c>
      <c r="I15" s="78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>
        <v>8050</v>
      </c>
    </row>
    <row r="16" spans="1:21" x14ac:dyDescent="0.25">
      <c r="A16" s="27">
        <v>42830</v>
      </c>
      <c r="B16" s="78">
        <v>200000</v>
      </c>
      <c r="C16" s="3" t="s">
        <v>85</v>
      </c>
      <c r="D16" s="78">
        <v>0</v>
      </c>
      <c r="E16" s="78"/>
      <c r="F16" s="78"/>
      <c r="G16" s="77">
        <f t="shared" si="0"/>
        <v>0</v>
      </c>
      <c r="H16" s="78">
        <v>200000</v>
      </c>
      <c r="I16" s="78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1:21" x14ac:dyDescent="0.25">
      <c r="A17" s="27">
        <v>42830</v>
      </c>
      <c r="B17" s="78">
        <f>SUM(E25:E26)</f>
        <v>288103.81</v>
      </c>
      <c r="C17" s="3" t="s">
        <v>86</v>
      </c>
      <c r="D17" s="78">
        <v>0</v>
      </c>
      <c r="E17" s="78"/>
      <c r="F17" s="78"/>
      <c r="G17" s="77">
        <f t="shared" si="0"/>
        <v>0</v>
      </c>
      <c r="H17" s="78">
        <f>SUM(H25:H26)</f>
        <v>195000</v>
      </c>
      <c r="I17" s="78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:21" x14ac:dyDescent="0.25">
      <c r="A18" s="27">
        <v>42830</v>
      </c>
      <c r="B18" s="78">
        <f>SUM(F25:F28)</f>
        <v>392610.15</v>
      </c>
      <c r="C18" s="3" t="s">
        <v>89</v>
      </c>
      <c r="D18" s="78">
        <v>0</v>
      </c>
      <c r="E18" s="78"/>
      <c r="F18" s="78"/>
      <c r="G18" s="77">
        <f t="shared" si="0"/>
        <v>0</v>
      </c>
      <c r="H18" s="78">
        <f>SUM(I25:I28)</f>
        <v>377872.25</v>
      </c>
      <c r="I18" s="78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:21" ht="15.75" thickBot="1" x14ac:dyDescent="0.3">
      <c r="A19" s="27">
        <v>42830</v>
      </c>
      <c r="B19" s="79">
        <v>32200</v>
      </c>
      <c r="C19" s="8" t="s">
        <v>93</v>
      </c>
      <c r="D19" s="78">
        <v>0</v>
      </c>
      <c r="E19" s="79"/>
      <c r="F19" s="79"/>
      <c r="G19" s="79"/>
      <c r="H19" s="79">
        <v>32200</v>
      </c>
      <c r="I19" s="79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1" x14ac:dyDescent="0.25">
      <c r="A20" s="54" t="s">
        <v>68</v>
      </c>
      <c r="B20" s="55">
        <f>B13+B15+B16+B19</f>
        <v>552200</v>
      </c>
      <c r="C20" s="53"/>
      <c r="D20" s="62"/>
      <c r="E20" s="53"/>
      <c r="F20" s="53"/>
      <c r="G20" s="55">
        <f>G13+G15+G16+G19</f>
        <v>17500</v>
      </c>
      <c r="H20" s="55">
        <f>H13+H15+H16+H19</f>
        <v>462200</v>
      </c>
      <c r="I20" s="5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1" ht="15.75" thickBot="1" x14ac:dyDescent="0.3">
      <c r="A21" s="57" t="s">
        <v>69</v>
      </c>
      <c r="B21" s="50">
        <f>B12+B17+B18</f>
        <v>824959.38</v>
      </c>
      <c r="C21" s="51"/>
      <c r="D21" s="63"/>
      <c r="E21" s="51"/>
      <c r="F21" s="51"/>
      <c r="G21" s="50">
        <f>G12+G17+G18</f>
        <v>17887.560000000001</v>
      </c>
      <c r="H21" s="50">
        <f>H12+H17+H18</f>
        <v>572872.25</v>
      </c>
      <c r="I21" s="58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1" ht="15.75" thickBot="1" x14ac:dyDescent="0.3">
      <c r="A22" s="52" t="s">
        <v>67</v>
      </c>
      <c r="B22" s="55">
        <f>B11</f>
        <v>965851.54</v>
      </c>
      <c r="C22" s="11"/>
      <c r="D22" s="64"/>
      <c r="E22" s="11"/>
      <c r="F22" s="11"/>
      <c r="G22" s="11"/>
      <c r="H22" s="11"/>
      <c r="I22" s="59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1" ht="15.75" thickBot="1" x14ac:dyDescent="0.3">
      <c r="A23" s="9" t="s">
        <v>66</v>
      </c>
      <c r="B23" s="10">
        <f>SUM(B11:B19)</f>
        <v>2343010.92</v>
      </c>
      <c r="C23" s="49"/>
      <c r="D23" s="65">
        <f>SUM(D11:D19)</f>
        <v>731149.42</v>
      </c>
      <c r="E23" s="49"/>
      <c r="F23" s="49"/>
      <c r="G23" s="49"/>
      <c r="H23" s="49"/>
      <c r="I23" s="60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1" x14ac:dyDescent="0.25">
      <c r="D24" s="7" t="s">
        <v>88</v>
      </c>
      <c r="E24" t="s">
        <v>87</v>
      </c>
      <c r="F24" s="38" t="s">
        <v>90</v>
      </c>
      <c r="G24" t="s">
        <v>92</v>
      </c>
      <c r="H24" t="s">
        <v>87</v>
      </c>
      <c r="I24" s="38" t="s">
        <v>90</v>
      </c>
    </row>
    <row r="25" spans="1:21" x14ac:dyDescent="0.25">
      <c r="D25" s="80">
        <v>40507.54</v>
      </c>
      <c r="E25" s="76">
        <v>81260.05</v>
      </c>
      <c r="F25" s="38">
        <v>40569.85</v>
      </c>
      <c r="G25" s="76">
        <v>32200</v>
      </c>
      <c r="H25" s="76">
        <v>55000</v>
      </c>
      <c r="I25" s="76">
        <v>37465.58</v>
      </c>
    </row>
    <row r="26" spans="1:21" x14ac:dyDescent="0.25">
      <c r="D26" s="76">
        <v>67613.25</v>
      </c>
      <c r="E26" s="76">
        <v>206843.76</v>
      </c>
      <c r="F26" s="38">
        <v>152040.29999999999</v>
      </c>
      <c r="G26" s="76"/>
      <c r="H26" s="76">
        <v>140000</v>
      </c>
      <c r="I26" s="76">
        <v>140406.67000000001</v>
      </c>
    </row>
    <row r="27" spans="1:21" x14ac:dyDescent="0.25">
      <c r="D27" s="80">
        <v>36124.629999999997</v>
      </c>
      <c r="E27" s="76"/>
      <c r="F27" s="38">
        <v>200000</v>
      </c>
      <c r="G27" s="76"/>
      <c r="H27" s="76"/>
      <c r="I27" s="76">
        <v>200000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2" t="s">
        <v>16</v>
      </c>
      <c r="B1" s="67"/>
      <c r="C1" s="68"/>
    </row>
    <row r="2" spans="1:18" x14ac:dyDescent="0.25">
      <c r="L2" s="22"/>
    </row>
    <row r="3" spans="1:18" ht="20.25" customHeight="1" x14ac:dyDescent="0.25">
      <c r="A3" s="12" t="s">
        <v>7</v>
      </c>
      <c r="B3" s="73" t="str">
        <f>'Data Capture'!B7</f>
        <v>9 active members</v>
      </c>
      <c r="C3" s="74"/>
      <c r="D3" s="12" t="s">
        <v>7</v>
      </c>
      <c r="E3" s="73" t="str">
        <f>'Data Capture'!C7</f>
        <v>1 trustee only</v>
      </c>
      <c r="F3" s="74"/>
      <c r="G3" s="12" t="s">
        <v>7</v>
      </c>
      <c r="H3" s="73" t="str">
        <f>'Data Capture'!D7</f>
        <v>Robert Holmes</v>
      </c>
      <c r="I3" s="74"/>
      <c r="J3" s="12" t="s">
        <v>7</v>
      </c>
      <c r="K3" s="75">
        <f>'Data Capture'!E7</f>
        <v>0</v>
      </c>
      <c r="L3" s="74"/>
      <c r="M3" s="12" t="s">
        <v>7</v>
      </c>
      <c r="N3" s="73" t="s">
        <v>12</v>
      </c>
      <c r="O3" s="74"/>
      <c r="P3" s="12" t="s">
        <v>7</v>
      </c>
      <c r="Q3" s="73" t="s">
        <v>12</v>
      </c>
      <c r="R3" s="74"/>
    </row>
    <row r="4" spans="1:18" ht="20.25" customHeight="1" x14ac:dyDescent="0.25"/>
    <row r="5" spans="1:18" ht="20.25" customHeight="1" x14ac:dyDescent="0.25">
      <c r="A5" t="s">
        <v>8</v>
      </c>
      <c r="B5" s="16" t="s">
        <v>4</v>
      </c>
      <c r="C5" s="17" t="s">
        <v>9</v>
      </c>
      <c r="D5" t="s">
        <v>8</v>
      </c>
      <c r="E5" s="16" t="s">
        <v>4</v>
      </c>
      <c r="F5" s="17" t="s">
        <v>9</v>
      </c>
      <c r="G5" t="s">
        <v>8</v>
      </c>
      <c r="H5" s="16" t="s">
        <v>4</v>
      </c>
      <c r="I5" s="17" t="s">
        <v>9</v>
      </c>
      <c r="J5" t="s">
        <v>8</v>
      </c>
      <c r="K5" s="16" t="s">
        <v>4</v>
      </c>
      <c r="L5" s="17" t="s">
        <v>9</v>
      </c>
      <c r="M5" t="s">
        <v>8</v>
      </c>
      <c r="N5" s="16" t="s">
        <v>4</v>
      </c>
      <c r="O5" s="17" t="s">
        <v>9</v>
      </c>
      <c r="P5" t="s">
        <v>8</v>
      </c>
      <c r="Q5" s="16" t="s">
        <v>4</v>
      </c>
      <c r="R5" s="17" t="s">
        <v>9</v>
      </c>
    </row>
    <row r="6" spans="1:18" ht="20.25" customHeight="1" x14ac:dyDescent="0.25">
      <c r="B6" s="24"/>
      <c r="C6" s="21"/>
      <c r="E6" s="24"/>
      <c r="F6" s="21"/>
      <c r="H6" s="20"/>
      <c r="I6" s="21"/>
      <c r="K6" s="20"/>
      <c r="L6" s="21"/>
      <c r="N6" s="20"/>
      <c r="O6" s="21"/>
      <c r="Q6" s="20"/>
      <c r="R6" s="21"/>
    </row>
    <row r="7" spans="1:18" ht="20.25" customHeight="1" x14ac:dyDescent="0.25">
      <c r="B7" s="20"/>
      <c r="C7" s="21"/>
      <c r="E7" s="20"/>
      <c r="F7" s="21"/>
      <c r="H7" s="20"/>
      <c r="I7" s="21"/>
      <c r="K7" s="20"/>
      <c r="L7" s="21"/>
      <c r="N7" s="20"/>
      <c r="O7" s="21"/>
      <c r="Q7" s="20"/>
      <c r="R7" s="21"/>
    </row>
    <row r="8" spans="1:18" ht="20.25" customHeight="1" x14ac:dyDescent="0.25">
      <c r="B8" s="20"/>
      <c r="C8" s="21"/>
      <c r="E8" s="20"/>
      <c r="F8" s="21"/>
      <c r="H8" s="20"/>
      <c r="I8" s="21"/>
      <c r="K8" s="20"/>
      <c r="L8" s="21"/>
      <c r="N8" s="20"/>
      <c r="O8" s="21"/>
      <c r="Q8" s="20"/>
      <c r="R8" s="21"/>
    </row>
    <row r="9" spans="1:18" ht="20.25" customHeight="1" x14ac:dyDescent="0.25">
      <c r="B9" s="20"/>
      <c r="C9" s="21"/>
      <c r="E9" s="20"/>
      <c r="F9" s="21"/>
      <c r="H9" s="20"/>
      <c r="I9" s="21"/>
      <c r="K9" s="20"/>
      <c r="L9" s="21"/>
      <c r="N9" s="20"/>
      <c r="O9" s="21"/>
      <c r="Q9" s="20"/>
      <c r="R9" s="21"/>
    </row>
    <row r="10" spans="1:18" ht="20.25" customHeight="1" x14ac:dyDescent="0.25">
      <c r="B10" s="20"/>
      <c r="C10" s="21"/>
      <c r="E10" s="20"/>
      <c r="F10" s="21"/>
      <c r="H10" s="20"/>
      <c r="I10" s="21"/>
      <c r="K10" s="20"/>
      <c r="L10" s="21"/>
      <c r="N10" s="20"/>
      <c r="O10" s="21"/>
      <c r="Q10" s="20"/>
      <c r="R10" s="21"/>
    </row>
    <row r="11" spans="1:18" ht="20.25" customHeight="1" x14ac:dyDescent="0.25">
      <c r="B11" s="20"/>
      <c r="C11" s="21"/>
      <c r="E11" s="20"/>
      <c r="F11" s="21"/>
      <c r="H11" s="20"/>
      <c r="I11" s="21"/>
      <c r="K11" s="20"/>
      <c r="L11" s="21"/>
      <c r="N11" s="20"/>
      <c r="O11" s="21"/>
      <c r="Q11" s="20"/>
      <c r="R11" s="21"/>
    </row>
    <row r="12" spans="1:18" ht="20.25" customHeight="1" x14ac:dyDescent="0.25">
      <c r="B12" s="20"/>
      <c r="C12" s="21"/>
      <c r="E12" s="20"/>
      <c r="F12" s="21"/>
      <c r="H12" s="20"/>
      <c r="I12" s="21"/>
      <c r="K12" s="20"/>
      <c r="L12" s="21"/>
      <c r="N12" s="20"/>
      <c r="O12" s="21"/>
      <c r="Q12" s="20"/>
      <c r="R12" s="21"/>
    </row>
    <row r="13" spans="1:18" ht="20.25" customHeight="1" x14ac:dyDescent="0.25">
      <c r="B13" s="20"/>
      <c r="C13" s="21"/>
      <c r="E13" s="20"/>
      <c r="F13" s="21"/>
      <c r="H13" s="20"/>
      <c r="I13" s="21"/>
      <c r="K13" s="20"/>
      <c r="L13" s="21"/>
      <c r="N13" s="20"/>
      <c r="O13" s="21"/>
      <c r="Q13" s="20"/>
      <c r="R13" s="21"/>
    </row>
    <row r="14" spans="1:18" ht="20.25" customHeight="1" x14ac:dyDescent="0.25">
      <c r="B14" s="20"/>
      <c r="C14" s="21"/>
      <c r="E14" s="20"/>
      <c r="F14" s="21"/>
      <c r="H14" s="20"/>
      <c r="I14" s="21"/>
      <c r="K14" s="20"/>
      <c r="L14" s="21"/>
      <c r="N14" s="20"/>
      <c r="O14" s="21"/>
      <c r="Q14" s="20"/>
      <c r="R14" s="21"/>
    </row>
    <row r="15" spans="1:18" ht="20.25" customHeight="1" x14ac:dyDescent="0.25">
      <c r="B15" s="20"/>
      <c r="C15" s="21"/>
      <c r="E15" s="20"/>
      <c r="F15" s="21"/>
      <c r="H15" s="20"/>
      <c r="I15" s="21"/>
      <c r="K15" s="20"/>
      <c r="L15" s="21"/>
      <c r="N15" s="20"/>
      <c r="O15" s="21"/>
      <c r="Q15" s="20"/>
      <c r="R15" s="21"/>
    </row>
    <row r="16" spans="1:18" ht="20.25" customHeight="1" x14ac:dyDescent="0.25">
      <c r="B16" s="20"/>
      <c r="C16" s="21"/>
      <c r="E16" s="20"/>
      <c r="F16" s="21"/>
      <c r="H16" s="20"/>
      <c r="I16" s="21"/>
      <c r="K16" s="20"/>
      <c r="L16" s="21"/>
      <c r="N16" s="20"/>
      <c r="O16" s="21"/>
      <c r="Q16" s="20"/>
      <c r="R16" s="21"/>
    </row>
    <row r="17" spans="2:18" ht="20.25" customHeight="1" x14ac:dyDescent="0.25">
      <c r="B17" s="20"/>
      <c r="C17" s="21"/>
      <c r="E17" s="20"/>
      <c r="F17" s="21"/>
      <c r="H17" s="20"/>
      <c r="I17" s="21"/>
      <c r="K17" s="20"/>
      <c r="L17" s="21"/>
      <c r="N17" s="20"/>
      <c r="O17" s="21"/>
      <c r="Q17" s="20"/>
      <c r="R17" s="21"/>
    </row>
    <row r="18" spans="2:18" ht="20.25" customHeight="1" x14ac:dyDescent="0.25">
      <c r="B18" s="20"/>
      <c r="C18" s="21"/>
      <c r="E18" s="20"/>
      <c r="F18" s="21"/>
      <c r="H18" s="20"/>
      <c r="I18" s="21"/>
      <c r="K18" s="20"/>
      <c r="L18" s="21"/>
      <c r="N18" s="20"/>
      <c r="O18" s="21"/>
      <c r="Q18" s="20"/>
      <c r="R18" s="21"/>
    </row>
    <row r="19" spans="2:18" ht="20.25" customHeight="1" x14ac:dyDescent="0.25">
      <c r="B19" s="20"/>
      <c r="C19" s="21"/>
      <c r="E19" s="20"/>
      <c r="F19" s="21"/>
      <c r="H19" s="20"/>
      <c r="I19" s="21"/>
      <c r="K19" s="20"/>
      <c r="L19" s="21"/>
      <c r="N19" s="20"/>
      <c r="O19" s="21"/>
      <c r="Q19" s="20"/>
      <c r="R19" s="21"/>
    </row>
    <row r="20" spans="2:18" ht="20.25" customHeight="1" x14ac:dyDescent="0.25">
      <c r="B20" s="20"/>
      <c r="C20" s="21"/>
      <c r="E20" s="20"/>
      <c r="F20" s="21"/>
      <c r="H20" s="20"/>
      <c r="I20" s="21"/>
      <c r="K20" s="20"/>
      <c r="L20" s="21"/>
      <c r="N20" s="20"/>
      <c r="O20" s="21"/>
      <c r="Q20" s="20"/>
      <c r="R20" s="21"/>
    </row>
    <row r="21" spans="2:18" ht="20.25" customHeight="1" x14ac:dyDescent="0.25">
      <c r="B21" s="20"/>
      <c r="C21" s="21"/>
      <c r="E21" s="20"/>
      <c r="F21" s="21"/>
      <c r="H21" s="20"/>
      <c r="I21" s="21"/>
      <c r="K21" s="20"/>
      <c r="L21" s="21"/>
      <c r="N21" s="20"/>
      <c r="O21" s="21"/>
      <c r="Q21" s="20"/>
      <c r="R21" s="21"/>
    </row>
    <row r="22" spans="2:18" ht="20.25" customHeight="1" x14ac:dyDescent="0.25">
      <c r="B22" s="20"/>
      <c r="C22" s="21"/>
      <c r="E22" s="20"/>
      <c r="F22" s="21"/>
      <c r="H22" s="20"/>
      <c r="I22" s="21"/>
      <c r="K22" s="20"/>
      <c r="L22" s="21"/>
      <c r="N22" s="20"/>
      <c r="O22" s="21"/>
      <c r="Q22" s="20"/>
      <c r="R22" s="21"/>
    </row>
    <row r="23" spans="2:18" ht="20.25" customHeight="1" x14ac:dyDescent="0.25">
      <c r="B23" s="20"/>
      <c r="C23" s="21"/>
      <c r="E23" s="20"/>
      <c r="F23" s="21"/>
      <c r="H23" s="20"/>
      <c r="I23" s="21"/>
      <c r="K23" s="20"/>
      <c r="L23" s="21"/>
      <c r="N23" s="20"/>
      <c r="O23" s="21"/>
      <c r="Q23" s="20"/>
      <c r="R23" s="21"/>
    </row>
    <row r="24" spans="2:18" ht="20.25" customHeight="1" x14ac:dyDescent="0.25">
      <c r="B24" s="20"/>
      <c r="C24" s="21"/>
      <c r="E24" s="20"/>
      <c r="F24" s="21"/>
      <c r="H24" s="20"/>
      <c r="I24" s="21"/>
      <c r="K24" s="20"/>
      <c r="L24" s="21"/>
      <c r="N24" s="20"/>
      <c r="O24" s="21"/>
      <c r="Q24" s="20"/>
      <c r="R24" s="21"/>
    </row>
    <row r="25" spans="2:18" ht="20.25" customHeight="1" x14ac:dyDescent="0.25">
      <c r="B25" s="20"/>
      <c r="C25" s="21"/>
      <c r="E25" s="20"/>
      <c r="F25" s="21"/>
      <c r="H25" s="20"/>
      <c r="I25" s="21"/>
      <c r="K25" s="20"/>
      <c r="L25" s="21"/>
      <c r="N25" s="20"/>
      <c r="O25" s="21"/>
      <c r="Q25" s="20"/>
      <c r="R25" s="21"/>
    </row>
    <row r="26" spans="2:18" ht="20.25" customHeight="1" x14ac:dyDescent="0.25">
      <c r="B26" s="20"/>
      <c r="C26" s="21"/>
      <c r="E26" s="20"/>
      <c r="F26" s="21"/>
      <c r="H26" s="20"/>
      <c r="I26" s="21"/>
      <c r="K26" s="20"/>
      <c r="L26" s="21"/>
      <c r="N26" s="20"/>
      <c r="O26" s="21"/>
      <c r="Q26" s="20"/>
      <c r="R26" s="21"/>
    </row>
    <row r="27" spans="2:18" ht="20.25" customHeight="1" x14ac:dyDescent="0.25">
      <c r="B27" s="20"/>
      <c r="C27" s="21"/>
      <c r="E27" s="20"/>
      <c r="F27" s="21"/>
      <c r="H27" s="20"/>
      <c r="I27" s="21"/>
      <c r="K27" s="20"/>
      <c r="L27" s="21"/>
      <c r="N27" s="20"/>
      <c r="O27" s="21"/>
      <c r="Q27" s="20"/>
      <c r="R27" s="21"/>
    </row>
    <row r="28" spans="2:18" ht="20.25" customHeight="1" x14ac:dyDescent="0.25">
      <c r="B28" s="20"/>
      <c r="C28" s="21"/>
      <c r="E28" s="20"/>
      <c r="F28" s="21"/>
      <c r="H28" s="20"/>
      <c r="I28" s="21"/>
      <c r="K28" s="20"/>
      <c r="L28" s="21"/>
      <c r="N28" s="20"/>
      <c r="O28" s="21"/>
      <c r="Q28" s="20"/>
      <c r="R28" s="21"/>
    </row>
    <row r="29" spans="2:18" ht="20.25" customHeight="1" x14ac:dyDescent="0.25">
      <c r="B29" s="20"/>
      <c r="C29" s="21"/>
      <c r="E29" s="20"/>
      <c r="F29" s="21"/>
      <c r="H29" s="20"/>
      <c r="I29" s="21"/>
      <c r="K29" s="20"/>
      <c r="L29" s="21"/>
      <c r="N29" s="20"/>
      <c r="O29" s="21"/>
      <c r="Q29" s="20"/>
      <c r="R29" s="21"/>
    </row>
    <row r="30" spans="2:18" ht="20.25" customHeight="1" x14ac:dyDescent="0.25">
      <c r="C30" s="13"/>
      <c r="F30" s="13"/>
      <c r="I30" s="13"/>
      <c r="L30" s="13"/>
      <c r="O30" s="13"/>
      <c r="R30" s="13"/>
    </row>
    <row r="31" spans="2:18" ht="20.25" customHeight="1" x14ac:dyDescent="0.25">
      <c r="B31" s="12" t="s">
        <v>10</v>
      </c>
      <c r="C31" s="15">
        <f>SUM(C6:C29)</f>
        <v>0</v>
      </c>
      <c r="E31" s="12" t="s">
        <v>10</v>
      </c>
      <c r="F31" s="15">
        <f>SUM(F6:F29)</f>
        <v>0</v>
      </c>
      <c r="H31" s="12" t="s">
        <v>10</v>
      </c>
      <c r="I31" s="15">
        <f>SUM(I6:I29)</f>
        <v>0</v>
      </c>
      <c r="K31" s="12" t="s">
        <v>10</v>
      </c>
      <c r="L31" s="15">
        <f>SUM(L6:L29)</f>
        <v>0</v>
      </c>
      <c r="N31" s="12" t="s">
        <v>10</v>
      </c>
      <c r="O31" s="15">
        <f>SUM(O6:O29)</f>
        <v>0</v>
      </c>
      <c r="Q31" s="12" t="s">
        <v>10</v>
      </c>
      <c r="R31" s="15">
        <f>SUM(R6:R29)</f>
        <v>0</v>
      </c>
    </row>
    <row r="32" spans="2:18" ht="20.25" customHeight="1" x14ac:dyDescent="0.25"/>
    <row r="35" spans="1:11" ht="18.75" customHeight="1" x14ac:dyDescent="0.25">
      <c r="B35" s="71" t="s">
        <v>13</v>
      </c>
      <c r="C35" s="7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2" t="s">
        <v>7</v>
      </c>
      <c r="B38" s="69" t="str">
        <f>B3</f>
        <v>9 active members</v>
      </c>
      <c r="C38" s="69"/>
      <c r="D38" s="19" t="str">
        <f>E3</f>
        <v>1 trustee only</v>
      </c>
      <c r="E38" s="69" t="str">
        <f>H3</f>
        <v>Robert Holmes</v>
      </c>
      <c r="F38" s="69"/>
      <c r="G38" s="19">
        <f>K3</f>
        <v>0</v>
      </c>
      <c r="H38" s="69" t="str">
        <f>N3</f>
        <v>N/A</v>
      </c>
      <c r="I38" s="69"/>
      <c r="J38" s="19" t="str">
        <f>Q3</f>
        <v>N/A</v>
      </c>
      <c r="K38" s="14"/>
    </row>
    <row r="39" spans="1:11" ht="23.25" customHeight="1" x14ac:dyDescent="0.25">
      <c r="A39" s="12" t="s">
        <v>11</v>
      </c>
      <c r="B39" s="72" t="e">
        <f>C31/(C31+F31+I31+L31+O31+R31)</f>
        <v>#DIV/0!</v>
      </c>
      <c r="C39" s="72"/>
      <c r="D39" s="18" t="e">
        <f>F31/(C31+F31+I31+L31+O31+R31)</f>
        <v>#DIV/0!</v>
      </c>
      <c r="E39" s="72" t="e">
        <f>I31/(C31+F31+I31+L31+O31+R31)</f>
        <v>#DIV/0!</v>
      </c>
      <c r="F39" s="72"/>
      <c r="G39" s="18" t="e">
        <f>L31/(C31+F31+I31+L31+O31+R31)</f>
        <v>#DIV/0!</v>
      </c>
      <c r="H39" s="72" t="e">
        <f>O31/(C31+F31+I31+L31+O31+R31)</f>
        <v>#DIV/0!</v>
      </c>
      <c r="I39" s="72"/>
      <c r="J39" s="18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1" t="s">
        <v>14</v>
      </c>
      <c r="C42" s="71"/>
      <c r="D42" s="23"/>
    </row>
    <row r="43" spans="1:11" ht="23.25" customHeight="1" x14ac:dyDescent="0.25"/>
    <row r="44" spans="1:11" ht="23.25" customHeight="1" x14ac:dyDescent="0.25">
      <c r="A44" s="12" t="s">
        <v>7</v>
      </c>
      <c r="B44" s="69" t="str">
        <f>B3</f>
        <v>9 active members</v>
      </c>
      <c r="C44" s="69"/>
      <c r="D44" s="19" t="str">
        <f>E3</f>
        <v>1 trustee only</v>
      </c>
      <c r="E44" s="69" t="str">
        <f>H3</f>
        <v>Robert Holmes</v>
      </c>
      <c r="F44" s="69"/>
      <c r="G44" s="19">
        <f>K3</f>
        <v>0</v>
      </c>
      <c r="H44" s="69" t="str">
        <f>N3</f>
        <v>N/A</v>
      </c>
      <c r="I44" s="69"/>
      <c r="J44" s="19" t="str">
        <f>Q3</f>
        <v>N/A</v>
      </c>
    </row>
    <row r="45" spans="1:11" ht="23.25" customHeight="1" x14ac:dyDescent="0.25">
      <c r="A45" s="12" t="s">
        <v>15</v>
      </c>
      <c r="B45" s="70" t="e">
        <f>B39*D42</f>
        <v>#DIV/0!</v>
      </c>
      <c r="C45" s="70"/>
      <c r="D45" s="25" t="e">
        <f>D42*D39</f>
        <v>#DIV/0!</v>
      </c>
      <c r="E45" s="70" t="e">
        <f>E39*D42</f>
        <v>#DIV/0!</v>
      </c>
      <c r="F45" s="70"/>
      <c r="G45" s="25" t="e">
        <f>G39*D42</f>
        <v>#DIV/0!</v>
      </c>
      <c r="H45" s="70" t="e">
        <f>H39*D42</f>
        <v>#DIV/0!</v>
      </c>
      <c r="I45" s="70"/>
      <c r="J45" s="25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2018-01-15T12:35:28Z</dcterms:modified>
</cp:coreProperties>
</file>