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m\Downloads\"/>
    </mc:Choice>
  </mc:AlternateContent>
  <xr:revisionPtr revIDLastSave="0" documentId="13_ncr:1_{D4C35B4E-19C6-456D-A58D-6BD5A3184274}" xr6:coauthVersionLast="47" xr6:coauthVersionMax="47" xr10:uidLastSave="{00000000-0000-0000-0000-000000000000}"/>
  <bookViews>
    <workbookView xWindow="23880" yWindow="-120" windowWidth="29040" windowHeight="15840" xr2:uid="{6CB0BF68-8F2E-42FF-A65F-E12ED59D02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J35" i="1" s="1"/>
  <c r="G35" i="1"/>
  <c r="H35" i="1" s="1"/>
  <c r="M35" i="1" s="1"/>
  <c r="I34" i="1"/>
  <c r="J34" i="1" s="1"/>
  <c r="G34" i="1"/>
  <c r="H34" i="1" s="1"/>
  <c r="M34" i="1" s="1"/>
  <c r="I33" i="1"/>
  <c r="J33" i="1" s="1"/>
  <c r="M33" i="1" s="1"/>
  <c r="H33" i="1"/>
  <c r="G33" i="1"/>
  <c r="F35" i="1"/>
  <c r="F34" i="1"/>
  <c r="F33" i="1"/>
  <c r="E35" i="1"/>
  <c r="E34" i="1"/>
  <c r="E33" i="1"/>
  <c r="D33" i="1"/>
  <c r="D34" i="1" s="1"/>
  <c r="D35" i="1" s="1"/>
  <c r="D32" i="1"/>
  <c r="F32" i="1" s="1"/>
  <c r="E32" i="1"/>
  <c r="D30" i="1"/>
  <c r="F30" i="1" s="1"/>
  <c r="E30" i="1"/>
  <c r="E31" i="1"/>
  <c r="E26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E12" i="1"/>
  <c r="E13" i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7" i="1" s="1"/>
  <c r="E28" i="1" s="1"/>
  <c r="E29" i="1" s="1"/>
  <c r="E10" i="1"/>
  <c r="E11" i="1" s="1"/>
  <c r="D11" i="1"/>
  <c r="D12" i="1" s="1"/>
  <c r="D10" i="1"/>
  <c r="E8" i="1"/>
  <c r="E9" i="1" s="1"/>
  <c r="D6" i="1"/>
  <c r="F6" i="1" s="1"/>
  <c r="E6" i="1"/>
  <c r="D7" i="1"/>
  <c r="F7" i="1" s="1"/>
  <c r="E7" i="1"/>
  <c r="E5" i="1"/>
  <c r="F5" i="1"/>
  <c r="I5" i="1" s="1"/>
  <c r="J5" i="1" s="1"/>
  <c r="G5" i="1"/>
  <c r="H5" i="1" s="1"/>
  <c r="D5" i="1"/>
  <c r="J4" i="1"/>
  <c r="I4" i="1"/>
  <c r="H4" i="1"/>
  <c r="G4" i="1"/>
  <c r="F4" i="1"/>
  <c r="E4" i="1"/>
  <c r="M3" i="1"/>
  <c r="L3" i="1"/>
  <c r="I3" i="1"/>
  <c r="G3" i="1"/>
  <c r="F3" i="1"/>
  <c r="E3" i="1"/>
  <c r="L35" i="1" l="1"/>
  <c r="L34" i="1"/>
  <c r="L33" i="1"/>
  <c r="I32" i="1"/>
  <c r="J32" i="1" s="1"/>
  <c r="G32" i="1"/>
  <c r="H32" i="1" s="1"/>
  <c r="M32" i="1" s="1"/>
  <c r="D31" i="1"/>
  <c r="F31" i="1" s="1"/>
  <c r="I30" i="1"/>
  <c r="J30" i="1" s="1"/>
  <c r="G30" i="1"/>
  <c r="H30" i="1" s="1"/>
  <c r="F12" i="1"/>
  <c r="D13" i="1"/>
  <c r="F13" i="1" s="1"/>
  <c r="F11" i="1"/>
  <c r="G12" i="1"/>
  <c r="H12" i="1" s="1"/>
  <c r="F10" i="1"/>
  <c r="I10" i="1"/>
  <c r="J10" i="1" s="1"/>
  <c r="G10" i="1"/>
  <c r="H10" i="1" s="1"/>
  <c r="G11" i="1" s="1"/>
  <c r="H11" i="1" s="1"/>
  <c r="M11" i="1" s="1"/>
  <c r="I11" i="1"/>
  <c r="J11" i="1" s="1"/>
  <c r="I12" i="1" s="1"/>
  <c r="J12" i="1" s="1"/>
  <c r="I6" i="1"/>
  <c r="J6" i="1" s="1"/>
  <c r="I7" i="1" s="1"/>
  <c r="J7" i="1" s="1"/>
  <c r="G6" i="1"/>
  <c r="H6" i="1" s="1"/>
  <c r="G7" i="1" s="1"/>
  <c r="H7" i="1" s="1"/>
  <c r="D8" i="1"/>
  <c r="L32" i="1" l="1"/>
  <c r="I31" i="1"/>
  <c r="J31" i="1" s="1"/>
  <c r="M30" i="1"/>
  <c r="G31" i="1"/>
  <c r="L30" i="1"/>
  <c r="I13" i="1"/>
  <c r="J13" i="1" s="1"/>
  <c r="D14" i="1"/>
  <c r="F14" i="1" s="1"/>
  <c r="L11" i="1"/>
  <c r="G13" i="1"/>
  <c r="H13" i="1" s="1"/>
  <c r="M13" i="1" s="1"/>
  <c r="M12" i="1"/>
  <c r="L12" i="1"/>
  <c r="F8" i="1"/>
  <c r="D9" i="1"/>
  <c r="F9" i="1" s="1"/>
  <c r="H31" i="1" l="1"/>
  <c r="M31" i="1" s="1"/>
  <c r="L31" i="1"/>
  <c r="D15" i="1"/>
  <c r="D16" i="1" s="1"/>
  <c r="L13" i="1"/>
  <c r="I14" i="1"/>
  <c r="J14" i="1" s="1"/>
  <c r="G14" i="1"/>
  <c r="H14" i="1" s="1"/>
  <c r="I8" i="1"/>
  <c r="J8" i="1" s="1"/>
  <c r="I9" i="1" s="1"/>
  <c r="J9" i="1" s="1"/>
  <c r="G8" i="1"/>
  <c r="H8" i="1" s="1"/>
  <c r="G9" i="1" s="1"/>
  <c r="H9" i="1" s="1"/>
  <c r="F15" i="1" l="1"/>
  <c r="M14" i="1"/>
  <c r="L14" i="1"/>
  <c r="G15" i="1"/>
  <c r="I15" i="1"/>
  <c r="D17" i="1"/>
  <c r="F16" i="1"/>
  <c r="H15" i="1" l="1"/>
  <c r="G16" i="1"/>
  <c r="J15" i="1"/>
  <c r="M15" i="1" s="1"/>
  <c r="I16" i="1"/>
  <c r="J16" i="1" s="1"/>
  <c r="L15" i="1"/>
  <c r="F17" i="1"/>
  <c r="D18" i="1"/>
  <c r="H16" i="1"/>
  <c r="M16" i="1" l="1"/>
  <c r="L16" i="1"/>
  <c r="F18" i="1"/>
  <c r="D19" i="1"/>
  <c r="I17" i="1"/>
  <c r="J17" i="1" s="1"/>
  <c r="G17" i="1"/>
  <c r="H17" i="1" s="1"/>
  <c r="M17" i="1" l="1"/>
  <c r="L17" i="1"/>
  <c r="D20" i="1"/>
  <c r="F19" i="1"/>
  <c r="I18" i="1"/>
  <c r="J18" i="1" s="1"/>
  <c r="G18" i="1"/>
  <c r="H18" i="1" s="1"/>
  <c r="M18" i="1" s="1"/>
  <c r="L18" i="1" l="1"/>
  <c r="G19" i="1"/>
  <c r="H19" i="1" s="1"/>
  <c r="I19" i="1"/>
  <c r="J19" i="1" s="1"/>
  <c r="F20" i="1"/>
  <c r="D21" i="1"/>
  <c r="M19" i="1" l="1"/>
  <c r="L19" i="1"/>
  <c r="F21" i="1"/>
  <c r="D22" i="1"/>
  <c r="I20" i="1"/>
  <c r="J20" i="1" s="1"/>
  <c r="G20" i="1"/>
  <c r="H20" i="1" s="1"/>
  <c r="M20" i="1" l="1"/>
  <c r="L20" i="1"/>
  <c r="F22" i="1"/>
  <c r="D23" i="1"/>
  <c r="I21" i="1"/>
  <c r="J21" i="1" s="1"/>
  <c r="G21" i="1"/>
  <c r="H21" i="1" s="1"/>
  <c r="M21" i="1" l="1"/>
  <c r="L21" i="1"/>
  <c r="D24" i="1"/>
  <c r="F23" i="1"/>
  <c r="G22" i="1"/>
  <c r="H22" i="1" s="1"/>
  <c r="I22" i="1"/>
  <c r="J22" i="1" s="1"/>
  <c r="M22" i="1" l="1"/>
  <c r="L22" i="1"/>
  <c r="G23" i="1"/>
  <c r="H23" i="1" s="1"/>
  <c r="I23" i="1"/>
  <c r="J23" i="1" s="1"/>
  <c r="D25" i="1"/>
  <c r="D26" i="1" s="1"/>
  <c r="D27" i="1" s="1"/>
  <c r="D28" i="1" s="1"/>
  <c r="F24" i="1"/>
  <c r="F28" i="1" l="1"/>
  <c r="D29" i="1"/>
  <c r="F29" i="1" s="1"/>
  <c r="M23" i="1"/>
  <c r="L23" i="1"/>
  <c r="F25" i="1"/>
  <c r="I24" i="1"/>
  <c r="J24" i="1" s="1"/>
  <c r="G24" i="1"/>
  <c r="H24" i="1" s="1"/>
  <c r="M24" i="1" l="1"/>
  <c r="L24" i="1"/>
  <c r="F26" i="1"/>
  <c r="I25" i="1"/>
  <c r="J25" i="1" s="1"/>
  <c r="G25" i="1"/>
  <c r="H25" i="1" s="1"/>
  <c r="M25" i="1" l="1"/>
  <c r="L25" i="1"/>
  <c r="F27" i="1"/>
  <c r="I26" i="1"/>
  <c r="J26" i="1" s="1"/>
  <c r="G26" i="1"/>
  <c r="H26" i="1" s="1"/>
  <c r="M26" i="1" l="1"/>
  <c r="L26" i="1"/>
  <c r="G27" i="1"/>
  <c r="H27" i="1" s="1"/>
  <c r="G28" i="1" s="1"/>
  <c r="I27" i="1"/>
  <c r="J27" i="1" s="1"/>
  <c r="I28" i="1" s="1"/>
  <c r="J28" i="1" s="1"/>
  <c r="I29" i="1" s="1"/>
  <c r="J29" i="1" s="1"/>
  <c r="H28" i="1" l="1"/>
  <c r="L28" i="1"/>
  <c r="M27" i="1"/>
  <c r="L27" i="1"/>
  <c r="M28" i="1" l="1"/>
  <c r="G29" i="1"/>
  <c r="H29" i="1" l="1"/>
  <c r="M29" i="1" s="1"/>
  <c r="L29" i="1"/>
</calcChain>
</file>

<file path=xl/sharedStrings.xml><?xml version="1.0" encoding="utf-8"?>
<sst xmlns="http://schemas.openxmlformats.org/spreadsheetml/2006/main" count="45" uniqueCount="26">
  <si>
    <t>Date</t>
  </si>
  <si>
    <t>Movement</t>
  </si>
  <si>
    <t>Notes</t>
  </si>
  <si>
    <t>Cash</t>
  </si>
  <si>
    <t>Investments</t>
  </si>
  <si>
    <t>Total</t>
  </si>
  <si>
    <t>Derek Value</t>
  </si>
  <si>
    <t>Derek %</t>
  </si>
  <si>
    <t>Katrina Value</t>
  </si>
  <si>
    <t>Katrina %</t>
  </si>
  <si>
    <t>Initial Split</t>
  </si>
  <si>
    <t>Check</t>
  </si>
  <si>
    <t>Check %</t>
  </si>
  <si>
    <t>Transfer</t>
  </si>
  <si>
    <t>Admin Fee</t>
  </si>
  <si>
    <t>TPR</t>
  </si>
  <si>
    <t>Invoice(?)</t>
  </si>
  <si>
    <t>SE Loan to Aptus Estate Agents</t>
  </si>
  <si>
    <t>Loan Invoice</t>
  </si>
  <si>
    <t>EoY Valuation Update</t>
  </si>
  <si>
    <t>NCRE Fee</t>
  </si>
  <si>
    <t>Derek Transfer In</t>
  </si>
  <si>
    <t>Bank Interest</t>
  </si>
  <si>
    <t>Fee(?)</t>
  </si>
  <si>
    <t>Fee (?)</t>
  </si>
  <si>
    <t>PCLS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</si>
</sst>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B344-698D-462F-B13A-B267A4E74462}">
  <dimension ref="A1:M35"/>
  <sheetViews>
    <sheetView tabSelected="1" topLeftCell="A7" workbookViewId="0">
      <selection activeCell="G34" sqref="G34"/>
    </sheetView>
  </sheetViews>
  <sheetFormatPr defaultRowHeight="15" x14ac:dyDescent="0.25"/>
  <cols>
    <col min="1" max="1" width="15" customWidth="1"/>
    <col min="2" max="2" width="13" style="4" customWidth="1"/>
    <col min="3" max="3" width="28.5703125" customWidth="1"/>
    <col min="4" max="4" width="10.85546875" style="4" customWidth="1"/>
    <col min="5" max="5" width="15.28515625" style="4" customWidth="1"/>
    <col min="6" max="6" width="18.28515625" style="4" customWidth="1"/>
    <col min="7" max="7" width="17" style="4" customWidth="1"/>
    <col min="8" max="8" width="10.140625" style="5" customWidth="1"/>
    <col min="9" max="9" width="15.28515625" style="4" customWidth="1"/>
    <col min="10" max="10" width="11.5703125" style="5" customWidth="1"/>
  </cols>
  <sheetData>
    <row r="1" spans="1:13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L1" t="s">
        <v>11</v>
      </c>
      <c r="M1" t="s">
        <v>12</v>
      </c>
    </row>
    <row r="3" spans="1:13" x14ac:dyDescent="0.25">
      <c r="A3" s="6">
        <v>43926</v>
      </c>
      <c r="B3" s="4">
        <v>0</v>
      </c>
      <c r="C3" t="s">
        <v>10</v>
      </c>
      <c r="D3" s="4">
        <v>156001.95000000001</v>
      </c>
      <c r="E3" s="4">
        <f>70000+5000</f>
        <v>75000</v>
      </c>
      <c r="F3" s="4">
        <f>D3+E3</f>
        <v>231001.95</v>
      </c>
      <c r="G3" s="4">
        <f>F3*H3</f>
        <v>97760.025240000003</v>
      </c>
      <c r="H3" s="5">
        <v>0.42320000000000002</v>
      </c>
      <c r="I3" s="4">
        <f>F3*J3</f>
        <v>133241.92475999999</v>
      </c>
      <c r="J3" s="5">
        <v>0.57679999999999998</v>
      </c>
      <c r="L3" s="4">
        <f>F3-(G3+I3)</f>
        <v>0</v>
      </c>
      <c r="M3" s="5">
        <f>100%-(H3+J3)</f>
        <v>0</v>
      </c>
    </row>
    <row r="4" spans="1:13" x14ac:dyDescent="0.25">
      <c r="A4" s="6">
        <v>43957</v>
      </c>
      <c r="B4" s="4">
        <v>0</v>
      </c>
      <c r="C4" t="s">
        <v>13</v>
      </c>
      <c r="D4" s="4">
        <v>156136.6</v>
      </c>
      <c r="E4" s="4">
        <f>E3</f>
        <v>75000</v>
      </c>
      <c r="F4" s="4">
        <f>D4+E4</f>
        <v>231136.6</v>
      </c>
      <c r="G4" s="4">
        <f>F4*H3</f>
        <v>97817.009120000002</v>
      </c>
      <c r="H4" s="5">
        <f>G4/F4</f>
        <v>0.42320000000000002</v>
      </c>
      <c r="I4" s="4">
        <f>F4*J3</f>
        <v>133319.59088</v>
      </c>
      <c r="J4" s="5">
        <f>I4/F4</f>
        <v>0.57679999999999998</v>
      </c>
      <c r="L4" s="4">
        <f t="shared" ref="L4:L27" si="0">F4-(G4+I4)</f>
        <v>0</v>
      </c>
      <c r="M4" s="5">
        <f t="shared" ref="M4:M27" si="1">100%-(H4+J4)</f>
        <v>0</v>
      </c>
    </row>
    <row r="5" spans="1:13" x14ac:dyDescent="0.25">
      <c r="A5" s="6">
        <v>43962</v>
      </c>
      <c r="B5" s="4">
        <v>-1350</v>
      </c>
      <c r="C5" t="s">
        <v>14</v>
      </c>
      <c r="D5" s="4">
        <f>D4+B5</f>
        <v>154786.6</v>
      </c>
      <c r="E5" s="4">
        <f>E4</f>
        <v>75000</v>
      </c>
      <c r="F5" s="4">
        <f>D5+E5</f>
        <v>229786.6</v>
      </c>
      <c r="G5" s="4">
        <f>F5*H4</f>
        <v>97245.68912000001</v>
      </c>
      <c r="H5" s="5">
        <f>G5/F5</f>
        <v>0.42320000000000002</v>
      </c>
      <c r="I5" s="4">
        <f>F5*J4</f>
        <v>132540.91088000001</v>
      </c>
      <c r="J5" s="5">
        <f>I5/F5</f>
        <v>0.57679999999999998</v>
      </c>
      <c r="L5" s="4">
        <f t="shared" si="0"/>
        <v>0</v>
      </c>
      <c r="M5" s="5">
        <f t="shared" si="1"/>
        <v>0</v>
      </c>
    </row>
    <row r="6" spans="1:13" x14ac:dyDescent="0.25">
      <c r="A6" s="6">
        <v>44068</v>
      </c>
      <c r="B6" s="4">
        <v>-29</v>
      </c>
      <c r="C6" t="s">
        <v>15</v>
      </c>
      <c r="D6" s="4">
        <f t="shared" ref="D6:D11" si="2">D5+B6</f>
        <v>154757.6</v>
      </c>
      <c r="E6" s="4">
        <f t="shared" ref="E6:E9" si="3">E5</f>
        <v>75000</v>
      </c>
      <c r="F6" s="4">
        <f t="shared" ref="F6:F9" si="4">D6+E6</f>
        <v>229757.6</v>
      </c>
      <c r="G6" s="4">
        <f t="shared" ref="G6:G29" si="5">F6*H5</f>
        <v>97233.416320000004</v>
      </c>
      <c r="H6" s="5">
        <f t="shared" ref="H6:H9" si="6">G6/F6</f>
        <v>0.42320000000000002</v>
      </c>
      <c r="I6" s="4">
        <f t="shared" ref="I6:I9" si="7">F6*J5</f>
        <v>132524.18367999999</v>
      </c>
      <c r="J6" s="5">
        <f t="shared" ref="J6:J9" si="8">I6/F6</f>
        <v>0.57679999999999998</v>
      </c>
      <c r="L6" s="4">
        <f t="shared" si="0"/>
        <v>0</v>
      </c>
      <c r="M6" s="5">
        <f t="shared" si="1"/>
        <v>0</v>
      </c>
    </row>
    <row r="7" spans="1:13" x14ac:dyDescent="0.25">
      <c r="A7" s="6">
        <v>44095</v>
      </c>
      <c r="B7" s="4">
        <v>-150</v>
      </c>
      <c r="C7" t="s">
        <v>16</v>
      </c>
      <c r="D7" s="4">
        <f t="shared" si="2"/>
        <v>154607.6</v>
      </c>
      <c r="E7" s="4">
        <f t="shared" si="3"/>
        <v>75000</v>
      </c>
      <c r="F7" s="4">
        <f t="shared" si="4"/>
        <v>229607.6</v>
      </c>
      <c r="G7" s="4">
        <f t="shared" si="5"/>
        <v>97169.936320000008</v>
      </c>
      <c r="H7" s="5">
        <f t="shared" si="6"/>
        <v>0.42320000000000002</v>
      </c>
      <c r="I7" s="4">
        <f t="shared" si="7"/>
        <v>132437.66368</v>
      </c>
      <c r="J7" s="5">
        <f t="shared" si="8"/>
        <v>0.57679999999999998</v>
      </c>
      <c r="L7" s="4">
        <f t="shared" si="0"/>
        <v>0</v>
      </c>
      <c r="M7" s="5">
        <f t="shared" si="1"/>
        <v>0</v>
      </c>
    </row>
    <row r="8" spans="1:13" x14ac:dyDescent="0.25">
      <c r="A8" s="6">
        <v>44145</v>
      </c>
      <c r="B8" s="4">
        <v>-2200</v>
      </c>
      <c r="C8" t="s">
        <v>17</v>
      </c>
      <c r="D8" s="4">
        <f t="shared" si="2"/>
        <v>152407.6</v>
      </c>
      <c r="E8" s="4">
        <f>E7-B8</f>
        <v>77200</v>
      </c>
      <c r="F8" s="4">
        <f t="shared" si="4"/>
        <v>229607.6</v>
      </c>
      <c r="G8" s="4">
        <f t="shared" si="5"/>
        <v>97169.936320000008</v>
      </c>
      <c r="H8" s="5">
        <f t="shared" si="6"/>
        <v>0.42320000000000002</v>
      </c>
      <c r="I8" s="4">
        <f t="shared" si="7"/>
        <v>132437.66368</v>
      </c>
      <c r="J8" s="5">
        <f t="shared" si="8"/>
        <v>0.57679999999999998</v>
      </c>
      <c r="L8" s="4">
        <f t="shared" si="0"/>
        <v>0</v>
      </c>
      <c r="M8" s="5">
        <f t="shared" si="1"/>
        <v>0</v>
      </c>
    </row>
    <row r="9" spans="1:13" x14ac:dyDescent="0.25">
      <c r="A9" s="6">
        <v>44147</v>
      </c>
      <c r="B9" s="4">
        <v>-175</v>
      </c>
      <c r="C9" t="s">
        <v>18</v>
      </c>
      <c r="D9" s="4">
        <f t="shared" si="2"/>
        <v>152232.6</v>
      </c>
      <c r="E9" s="4">
        <f t="shared" si="3"/>
        <v>77200</v>
      </c>
      <c r="F9" s="4">
        <f t="shared" si="4"/>
        <v>229432.6</v>
      </c>
      <c r="G9" s="4">
        <f t="shared" si="5"/>
        <v>97095.87632000001</v>
      </c>
      <c r="H9" s="5">
        <f t="shared" si="6"/>
        <v>0.42320000000000002</v>
      </c>
      <c r="I9" s="4">
        <f t="shared" si="7"/>
        <v>132336.72368</v>
      </c>
      <c r="J9" s="5">
        <f t="shared" si="8"/>
        <v>0.57679999999999998</v>
      </c>
      <c r="L9" s="4">
        <f t="shared" si="0"/>
        <v>0</v>
      </c>
      <c r="M9" s="5">
        <f t="shared" si="1"/>
        <v>0</v>
      </c>
    </row>
    <row r="10" spans="1:13" x14ac:dyDescent="0.25">
      <c r="A10" s="6">
        <v>44291</v>
      </c>
      <c r="B10" s="4">
        <v>0</v>
      </c>
      <c r="C10" t="s">
        <v>19</v>
      </c>
      <c r="D10" s="4">
        <f t="shared" si="2"/>
        <v>152232.6</v>
      </c>
      <c r="E10" s="4">
        <f>70000+2200</f>
        <v>72200</v>
      </c>
      <c r="F10" s="4">
        <f t="shared" ref="F10:F11" si="9">D10+E10</f>
        <v>224432.6</v>
      </c>
      <c r="G10" s="4">
        <f t="shared" si="5"/>
        <v>94979.87632000001</v>
      </c>
      <c r="H10" s="5">
        <f t="shared" ref="H10:H11" si="10">G10/F10</f>
        <v>0.42320000000000002</v>
      </c>
      <c r="I10" s="4">
        <f t="shared" ref="I10:I11" si="11">F10*J9</f>
        <v>129452.72368</v>
      </c>
      <c r="J10" s="5">
        <f t="shared" ref="J10:J11" si="12">I10/F10</f>
        <v>0.57679999999999998</v>
      </c>
      <c r="L10" s="4">
        <f t="shared" si="0"/>
        <v>0</v>
      </c>
      <c r="M10" s="5">
        <f t="shared" si="1"/>
        <v>0</v>
      </c>
    </row>
    <row r="11" spans="1:13" x14ac:dyDescent="0.25">
      <c r="A11" s="6">
        <v>44316</v>
      </c>
      <c r="B11" s="4">
        <v>-1350</v>
      </c>
      <c r="C11" t="s">
        <v>14</v>
      </c>
      <c r="D11" s="4">
        <f t="shared" si="2"/>
        <v>150882.6</v>
      </c>
      <c r="E11" s="4">
        <f t="shared" ref="E11" si="13">E10</f>
        <v>72200</v>
      </c>
      <c r="F11" s="4">
        <f t="shared" si="9"/>
        <v>223082.6</v>
      </c>
      <c r="G11" s="4">
        <f t="shared" si="5"/>
        <v>94408.556320000003</v>
      </c>
      <c r="H11" s="5">
        <f t="shared" si="10"/>
        <v>0.42320000000000002</v>
      </c>
      <c r="I11" s="4">
        <f t="shared" si="11"/>
        <v>128674.04368</v>
      </c>
      <c r="J11" s="5">
        <f t="shared" si="12"/>
        <v>0.57679999999999998</v>
      </c>
      <c r="L11" s="4">
        <f t="shared" si="0"/>
        <v>0</v>
      </c>
      <c r="M11" s="5">
        <f t="shared" si="1"/>
        <v>0</v>
      </c>
    </row>
    <row r="12" spans="1:13" x14ac:dyDescent="0.25">
      <c r="A12" s="6">
        <v>44566</v>
      </c>
      <c r="B12" s="4">
        <v>-32</v>
      </c>
      <c r="C12" t="s">
        <v>15</v>
      </c>
      <c r="D12" s="4">
        <f t="shared" ref="D12:D25" si="14">D11+B12</f>
        <v>150850.6</v>
      </c>
      <c r="E12" s="4">
        <f t="shared" ref="E12:E27" si="15">E11</f>
        <v>72200</v>
      </c>
      <c r="F12" s="4">
        <f t="shared" ref="F12:F27" si="16">D12+E12</f>
        <v>223050.6</v>
      </c>
      <c r="G12" s="4">
        <f t="shared" si="5"/>
        <v>94395.013920000012</v>
      </c>
      <c r="H12" s="5">
        <f t="shared" ref="H12:H27" si="17">G12/F12</f>
        <v>0.42320000000000002</v>
      </c>
      <c r="I12" s="4">
        <f t="shared" ref="I12:I27" si="18">F12*J11</f>
        <v>128655.58607999999</v>
      </c>
      <c r="J12" s="5">
        <f t="shared" ref="J12:J27" si="19">I12/F12</f>
        <v>0.57679999999999998</v>
      </c>
      <c r="L12" s="4">
        <f t="shared" si="0"/>
        <v>0</v>
      </c>
      <c r="M12" s="5">
        <f t="shared" si="1"/>
        <v>0</v>
      </c>
    </row>
    <row r="13" spans="1:13" x14ac:dyDescent="0.25">
      <c r="A13" s="6">
        <v>44628</v>
      </c>
      <c r="B13" s="4">
        <v>-1676.4</v>
      </c>
      <c r="C13" t="s">
        <v>20</v>
      </c>
      <c r="D13" s="4">
        <f t="shared" si="14"/>
        <v>149174.20000000001</v>
      </c>
      <c r="E13" s="4">
        <f t="shared" si="15"/>
        <v>72200</v>
      </c>
      <c r="F13" s="4">
        <f t="shared" si="16"/>
        <v>221374.2</v>
      </c>
      <c r="G13" s="4">
        <f t="shared" si="5"/>
        <v>93685.561440000005</v>
      </c>
      <c r="H13" s="5">
        <f t="shared" si="17"/>
        <v>0.42320000000000002</v>
      </c>
      <c r="I13" s="4">
        <f t="shared" si="18"/>
        <v>127688.63856000001</v>
      </c>
      <c r="J13" s="5">
        <f t="shared" si="19"/>
        <v>0.57679999999999998</v>
      </c>
      <c r="L13" s="4">
        <f t="shared" si="0"/>
        <v>0</v>
      </c>
      <c r="M13" s="5">
        <f t="shared" si="1"/>
        <v>0</v>
      </c>
    </row>
    <row r="14" spans="1:13" x14ac:dyDescent="0.25">
      <c r="A14" s="6">
        <v>44656</v>
      </c>
      <c r="B14" s="4">
        <v>0</v>
      </c>
      <c r="C14" t="s">
        <v>19</v>
      </c>
      <c r="D14" s="4">
        <f t="shared" si="14"/>
        <v>149174.20000000001</v>
      </c>
      <c r="E14" s="4">
        <f t="shared" si="15"/>
        <v>72200</v>
      </c>
      <c r="F14" s="4">
        <f t="shared" si="16"/>
        <v>221374.2</v>
      </c>
      <c r="G14" s="4">
        <f t="shared" si="5"/>
        <v>93685.561440000005</v>
      </c>
      <c r="H14" s="5">
        <f t="shared" si="17"/>
        <v>0.42320000000000002</v>
      </c>
      <c r="I14" s="4">
        <f t="shared" si="18"/>
        <v>127688.63856000001</v>
      </c>
      <c r="J14" s="5">
        <f t="shared" si="19"/>
        <v>0.57679999999999998</v>
      </c>
      <c r="L14" s="4">
        <f t="shared" si="0"/>
        <v>0</v>
      </c>
      <c r="M14" s="5">
        <f t="shared" si="1"/>
        <v>0</v>
      </c>
    </row>
    <row r="15" spans="1:13" x14ac:dyDescent="0.25">
      <c r="A15" s="6">
        <v>44685</v>
      </c>
      <c r="B15" s="4">
        <v>-1350</v>
      </c>
      <c r="C15" t="s">
        <v>14</v>
      </c>
      <c r="D15" s="4">
        <f t="shared" si="14"/>
        <v>147824.20000000001</v>
      </c>
      <c r="E15" s="4">
        <f t="shared" si="15"/>
        <v>72200</v>
      </c>
      <c r="F15" s="4">
        <f t="shared" si="16"/>
        <v>220024.2</v>
      </c>
      <c r="G15" s="4">
        <f t="shared" si="5"/>
        <v>93114.241440000013</v>
      </c>
      <c r="H15" s="5">
        <f t="shared" si="17"/>
        <v>0.42320000000000002</v>
      </c>
      <c r="I15" s="4">
        <f t="shared" si="18"/>
        <v>126909.95856</v>
      </c>
      <c r="J15" s="5">
        <f t="shared" si="19"/>
        <v>0.57679999999999998</v>
      </c>
      <c r="L15" s="4">
        <f t="shared" si="0"/>
        <v>0</v>
      </c>
      <c r="M15" s="5">
        <f t="shared" si="1"/>
        <v>0</v>
      </c>
    </row>
    <row r="16" spans="1:13" x14ac:dyDescent="0.25">
      <c r="A16" s="6">
        <v>44691</v>
      </c>
      <c r="B16" s="4">
        <v>95679</v>
      </c>
      <c r="C16" t="s">
        <v>21</v>
      </c>
      <c r="D16" s="4">
        <f t="shared" si="14"/>
        <v>243503.2</v>
      </c>
      <c r="E16" s="4">
        <f t="shared" si="15"/>
        <v>72200</v>
      </c>
      <c r="F16" s="4">
        <f t="shared" si="16"/>
        <v>315703.2</v>
      </c>
      <c r="G16" s="4">
        <f>G15+B16</f>
        <v>188793.24144000001</v>
      </c>
      <c r="H16" s="5">
        <f t="shared" si="17"/>
        <v>0.59800864052059022</v>
      </c>
      <c r="I16" s="4">
        <f>I15</f>
        <v>126909.95856</v>
      </c>
      <c r="J16" s="5">
        <f t="shared" si="19"/>
        <v>0.40199135947940978</v>
      </c>
      <c r="L16" s="4">
        <f t="shared" si="0"/>
        <v>0</v>
      </c>
      <c r="M16" s="5">
        <f t="shared" si="1"/>
        <v>0</v>
      </c>
    </row>
    <row r="17" spans="1:13" x14ac:dyDescent="0.25">
      <c r="A17" s="6">
        <v>44834</v>
      </c>
      <c r="B17" s="4">
        <v>21.35</v>
      </c>
      <c r="C17" t="s">
        <v>22</v>
      </c>
      <c r="D17" s="4">
        <f t="shared" si="14"/>
        <v>243524.55000000002</v>
      </c>
      <c r="E17" s="4">
        <f t="shared" si="15"/>
        <v>72200</v>
      </c>
      <c r="F17" s="4">
        <f t="shared" si="16"/>
        <v>315724.55000000005</v>
      </c>
      <c r="G17" s="4">
        <f t="shared" si="5"/>
        <v>188806.00892447514</v>
      </c>
      <c r="H17" s="5">
        <f t="shared" si="17"/>
        <v>0.59800864052059022</v>
      </c>
      <c r="I17" s="4">
        <f t="shared" si="18"/>
        <v>126918.5410755249</v>
      </c>
      <c r="J17" s="5">
        <f t="shared" si="19"/>
        <v>0.40199135947940978</v>
      </c>
      <c r="L17" s="4">
        <f t="shared" si="0"/>
        <v>0</v>
      </c>
      <c r="M17" s="5">
        <f t="shared" si="1"/>
        <v>0</v>
      </c>
    </row>
    <row r="18" spans="1:13" x14ac:dyDescent="0.25">
      <c r="A18" s="6">
        <v>44854</v>
      </c>
      <c r="B18" s="4">
        <v>-38</v>
      </c>
      <c r="C18" t="s">
        <v>23</v>
      </c>
      <c r="D18" s="4">
        <f t="shared" si="14"/>
        <v>243486.55000000002</v>
      </c>
      <c r="E18" s="4">
        <f t="shared" si="15"/>
        <v>72200</v>
      </c>
      <c r="F18" s="4">
        <f t="shared" si="16"/>
        <v>315686.55000000005</v>
      </c>
      <c r="G18" s="4">
        <f t="shared" si="5"/>
        <v>188783.28459613535</v>
      </c>
      <c r="H18" s="5">
        <f t="shared" si="17"/>
        <v>0.59800864052059022</v>
      </c>
      <c r="I18" s="4">
        <f t="shared" si="18"/>
        <v>126903.26540386469</v>
      </c>
      <c r="J18" s="5">
        <f t="shared" si="19"/>
        <v>0.40199135947940978</v>
      </c>
      <c r="L18" s="4">
        <f t="shared" si="0"/>
        <v>0</v>
      </c>
      <c r="M18" s="5">
        <f t="shared" si="1"/>
        <v>0</v>
      </c>
    </row>
    <row r="19" spans="1:13" x14ac:dyDescent="0.25">
      <c r="A19" s="6">
        <v>44865</v>
      </c>
      <c r="B19" s="4">
        <v>62.05</v>
      </c>
      <c r="C19" t="s">
        <v>22</v>
      </c>
      <c r="D19" s="4">
        <f t="shared" si="14"/>
        <v>243548.6</v>
      </c>
      <c r="E19" s="4">
        <f t="shared" si="15"/>
        <v>72200</v>
      </c>
      <c r="F19" s="4">
        <f t="shared" si="16"/>
        <v>315748.59999999998</v>
      </c>
      <c r="G19" s="4">
        <f t="shared" si="5"/>
        <v>188820.39103227961</v>
      </c>
      <c r="H19" s="5">
        <f t="shared" si="17"/>
        <v>0.59800864052059022</v>
      </c>
      <c r="I19" s="4">
        <f t="shared" si="18"/>
        <v>126928.20896772036</v>
      </c>
      <c r="J19" s="5">
        <f t="shared" si="19"/>
        <v>0.40199135947940978</v>
      </c>
      <c r="L19" s="4">
        <f t="shared" si="0"/>
        <v>0</v>
      </c>
      <c r="M19" s="5">
        <f t="shared" si="1"/>
        <v>0</v>
      </c>
    </row>
    <row r="20" spans="1:13" x14ac:dyDescent="0.25">
      <c r="A20" s="6">
        <v>44895</v>
      </c>
      <c r="B20" s="4">
        <v>80.069999999999993</v>
      </c>
      <c r="C20" t="s">
        <v>22</v>
      </c>
      <c r="D20" s="4">
        <f t="shared" si="14"/>
        <v>243628.67</v>
      </c>
      <c r="E20" s="4">
        <f t="shared" si="15"/>
        <v>72200</v>
      </c>
      <c r="F20" s="4">
        <f t="shared" si="16"/>
        <v>315828.67000000004</v>
      </c>
      <c r="G20" s="4">
        <f t="shared" si="5"/>
        <v>188868.27358412615</v>
      </c>
      <c r="H20" s="5">
        <f t="shared" si="17"/>
        <v>0.59800864052059022</v>
      </c>
      <c r="I20" s="4">
        <f t="shared" si="18"/>
        <v>126960.3964158739</v>
      </c>
      <c r="J20" s="5">
        <f t="shared" si="19"/>
        <v>0.40199135947940978</v>
      </c>
      <c r="L20" s="4">
        <f t="shared" si="0"/>
        <v>0</v>
      </c>
      <c r="M20" s="5">
        <f t="shared" si="1"/>
        <v>0</v>
      </c>
    </row>
    <row r="21" spans="1:13" x14ac:dyDescent="0.25">
      <c r="A21" s="6">
        <v>44897</v>
      </c>
      <c r="B21" s="4">
        <v>-35</v>
      </c>
      <c r="C21" t="s">
        <v>24</v>
      </c>
      <c r="D21" s="4">
        <f t="shared" si="14"/>
        <v>243593.67</v>
      </c>
      <c r="E21" s="4">
        <f t="shared" si="15"/>
        <v>72200</v>
      </c>
      <c r="F21" s="4">
        <f t="shared" si="16"/>
        <v>315793.67000000004</v>
      </c>
      <c r="G21" s="4">
        <f t="shared" si="5"/>
        <v>188847.34328170793</v>
      </c>
      <c r="H21" s="5">
        <f t="shared" si="17"/>
        <v>0.59800864052059022</v>
      </c>
      <c r="I21" s="4">
        <f t="shared" si="18"/>
        <v>126946.32671829213</v>
      </c>
      <c r="J21" s="5">
        <f t="shared" si="19"/>
        <v>0.40199135947940978</v>
      </c>
      <c r="L21" s="4">
        <f t="shared" si="0"/>
        <v>0</v>
      </c>
      <c r="M21" s="5">
        <f t="shared" si="1"/>
        <v>0</v>
      </c>
    </row>
    <row r="22" spans="1:13" x14ac:dyDescent="0.25">
      <c r="A22" s="6">
        <v>44925</v>
      </c>
      <c r="B22" s="4">
        <v>82.76</v>
      </c>
      <c r="C22" t="s">
        <v>22</v>
      </c>
      <c r="D22" s="4">
        <f t="shared" si="14"/>
        <v>243676.43000000002</v>
      </c>
      <c r="E22" s="4">
        <f t="shared" si="15"/>
        <v>72200</v>
      </c>
      <c r="F22" s="4">
        <f t="shared" si="16"/>
        <v>315876.43000000005</v>
      </c>
      <c r="G22" s="4">
        <f t="shared" si="5"/>
        <v>188896.8344767974</v>
      </c>
      <c r="H22" s="5">
        <f t="shared" si="17"/>
        <v>0.59800864052059022</v>
      </c>
      <c r="I22" s="4">
        <f t="shared" si="18"/>
        <v>126979.59552320265</v>
      </c>
      <c r="J22" s="5">
        <f t="shared" si="19"/>
        <v>0.40199135947940978</v>
      </c>
      <c r="L22" s="4">
        <f t="shared" si="0"/>
        <v>0</v>
      </c>
      <c r="M22" s="5">
        <f t="shared" si="1"/>
        <v>0</v>
      </c>
    </row>
    <row r="23" spans="1:13" x14ac:dyDescent="0.25">
      <c r="A23" s="6">
        <v>44957</v>
      </c>
      <c r="B23" s="4">
        <v>113.83</v>
      </c>
      <c r="C23" t="s">
        <v>22</v>
      </c>
      <c r="D23" s="4">
        <f t="shared" si="14"/>
        <v>243790.26</v>
      </c>
      <c r="E23" s="4">
        <f t="shared" si="15"/>
        <v>72200</v>
      </c>
      <c r="F23" s="4">
        <f t="shared" si="16"/>
        <v>315990.26</v>
      </c>
      <c r="G23" s="4">
        <f t="shared" si="5"/>
        <v>188964.90580034786</v>
      </c>
      <c r="H23" s="5">
        <f t="shared" si="17"/>
        <v>0.59800864052059022</v>
      </c>
      <c r="I23" s="4">
        <f t="shared" si="18"/>
        <v>127025.35419965217</v>
      </c>
      <c r="J23" s="5">
        <f t="shared" si="19"/>
        <v>0.40199135947940978</v>
      </c>
      <c r="L23" s="4">
        <f t="shared" si="0"/>
        <v>0</v>
      </c>
      <c r="M23" s="5">
        <f t="shared" si="1"/>
        <v>0</v>
      </c>
    </row>
    <row r="24" spans="1:13" x14ac:dyDescent="0.25">
      <c r="A24" s="6">
        <v>44985</v>
      </c>
      <c r="B24" s="4">
        <v>121.56</v>
      </c>
      <c r="C24" t="s">
        <v>22</v>
      </c>
      <c r="D24" s="4">
        <f t="shared" si="14"/>
        <v>243911.82</v>
      </c>
      <c r="E24" s="4">
        <f t="shared" si="15"/>
        <v>72200</v>
      </c>
      <c r="F24" s="4">
        <f t="shared" si="16"/>
        <v>316111.82</v>
      </c>
      <c r="G24" s="4">
        <f t="shared" si="5"/>
        <v>189037.59973068952</v>
      </c>
      <c r="H24" s="5">
        <f t="shared" si="17"/>
        <v>0.59800864052059022</v>
      </c>
      <c r="I24" s="4">
        <f t="shared" si="18"/>
        <v>127074.22026931048</v>
      </c>
      <c r="J24" s="5">
        <f t="shared" si="19"/>
        <v>0.40199135947940978</v>
      </c>
      <c r="L24" s="4">
        <f t="shared" si="0"/>
        <v>0</v>
      </c>
      <c r="M24" s="5">
        <f t="shared" si="1"/>
        <v>0</v>
      </c>
    </row>
    <row r="25" spans="1:13" x14ac:dyDescent="0.25">
      <c r="A25" s="6">
        <v>45016</v>
      </c>
      <c r="B25" s="4">
        <v>155.37</v>
      </c>
      <c r="C25" t="s">
        <v>22</v>
      </c>
      <c r="D25" s="4">
        <f t="shared" si="14"/>
        <v>244067.19</v>
      </c>
      <c r="E25" s="4">
        <f t="shared" si="15"/>
        <v>72200</v>
      </c>
      <c r="F25" s="4">
        <f t="shared" si="16"/>
        <v>316267.19</v>
      </c>
      <c r="G25" s="4">
        <f t="shared" si="5"/>
        <v>189130.51233316719</v>
      </c>
      <c r="H25" s="5">
        <f t="shared" si="17"/>
        <v>0.59800864052059022</v>
      </c>
      <c r="I25" s="4">
        <f t="shared" si="18"/>
        <v>127136.67766683279</v>
      </c>
      <c r="J25" s="5">
        <f t="shared" si="19"/>
        <v>0.40199135947940978</v>
      </c>
      <c r="L25" s="4">
        <f t="shared" si="0"/>
        <v>0</v>
      </c>
      <c r="M25" s="5">
        <f t="shared" si="1"/>
        <v>0</v>
      </c>
    </row>
    <row r="26" spans="1:13" x14ac:dyDescent="0.25">
      <c r="A26" s="6">
        <v>45021</v>
      </c>
      <c r="B26" s="4">
        <v>0</v>
      </c>
      <c r="C26" t="s">
        <v>19</v>
      </c>
      <c r="D26" s="4">
        <f>D25+B26</f>
        <v>244067.19</v>
      </c>
      <c r="E26" s="4">
        <f>2200+70000</f>
        <v>72200</v>
      </c>
      <c r="F26" s="4">
        <f t="shared" si="16"/>
        <v>316267.19</v>
      </c>
      <c r="G26" s="4">
        <f t="shared" si="5"/>
        <v>189130.51233316719</v>
      </c>
      <c r="H26" s="5">
        <f t="shared" si="17"/>
        <v>0.59800864052059022</v>
      </c>
      <c r="I26" s="4">
        <f t="shared" si="18"/>
        <v>127136.67766683279</v>
      </c>
      <c r="J26" s="5">
        <f t="shared" si="19"/>
        <v>0.40199135947940978</v>
      </c>
      <c r="L26" s="4">
        <f t="shared" si="0"/>
        <v>0</v>
      </c>
      <c r="M26" s="5">
        <f t="shared" si="1"/>
        <v>0</v>
      </c>
    </row>
    <row r="27" spans="1:13" x14ac:dyDescent="0.25">
      <c r="A27" s="6">
        <v>45044</v>
      </c>
      <c r="B27" s="4">
        <v>150.37</v>
      </c>
      <c r="C27" t="s">
        <v>22</v>
      </c>
      <c r="D27" s="4">
        <f>D26+B27</f>
        <v>244217.56</v>
      </c>
      <c r="E27" s="4">
        <f t="shared" si="15"/>
        <v>72200</v>
      </c>
      <c r="F27" s="4">
        <f t="shared" si="16"/>
        <v>316417.56</v>
      </c>
      <c r="G27" s="4">
        <f t="shared" si="5"/>
        <v>189220.43489244228</v>
      </c>
      <c r="H27" s="5">
        <f t="shared" si="17"/>
        <v>0.59800864052059022</v>
      </c>
      <c r="I27" s="4">
        <f t="shared" si="18"/>
        <v>127197.12510755772</v>
      </c>
      <c r="J27" s="5">
        <f t="shared" si="19"/>
        <v>0.40199135947940978</v>
      </c>
      <c r="L27" s="4">
        <f t="shared" si="0"/>
        <v>0</v>
      </c>
      <c r="M27" s="5">
        <f t="shared" si="1"/>
        <v>0</v>
      </c>
    </row>
    <row r="28" spans="1:13" x14ac:dyDescent="0.25">
      <c r="A28" s="6">
        <v>45044</v>
      </c>
      <c r="B28" s="4">
        <v>-1458</v>
      </c>
      <c r="C28" t="s">
        <v>24</v>
      </c>
      <c r="D28" s="4">
        <f t="shared" ref="D28" si="20">D27+B28</f>
        <v>242759.56</v>
      </c>
      <c r="E28" s="4">
        <f t="shared" ref="E28" si="21">E27</f>
        <v>72200</v>
      </c>
      <c r="F28" s="4">
        <f t="shared" ref="F28" si="22">D28+E28</f>
        <v>314959.56</v>
      </c>
      <c r="G28" s="4">
        <f t="shared" si="5"/>
        <v>188348.53829456327</v>
      </c>
      <c r="H28" s="5">
        <f t="shared" ref="H28" si="23">G28/F28</f>
        <v>0.59800864052059022</v>
      </c>
      <c r="I28" s="4">
        <f t="shared" ref="I28" si="24">F28*J27</f>
        <v>126611.02170543674</v>
      </c>
      <c r="J28" s="5">
        <f t="shared" ref="J28" si="25">I28/F28</f>
        <v>0.40199135947940978</v>
      </c>
      <c r="L28" s="4">
        <f t="shared" ref="L28" si="26">F28-(G28+I28)</f>
        <v>0</v>
      </c>
      <c r="M28" s="5">
        <f t="shared" ref="M28" si="27">100%-(H28+J28)</f>
        <v>0</v>
      </c>
    </row>
    <row r="29" spans="1:13" x14ac:dyDescent="0.25">
      <c r="A29" s="6">
        <v>45077</v>
      </c>
      <c r="B29" s="4">
        <v>164.94</v>
      </c>
      <c r="C29" t="s">
        <v>22</v>
      </c>
      <c r="D29" s="4">
        <f t="shared" ref="D29" si="28">D28+B29</f>
        <v>242924.5</v>
      </c>
      <c r="E29" s="4">
        <f t="shared" ref="E29:E35" si="29">E28</f>
        <v>72200</v>
      </c>
      <c r="F29" s="4">
        <f t="shared" ref="F29" si="30">D29+E29</f>
        <v>315124.5</v>
      </c>
      <c r="G29" s="4">
        <f t="shared" si="5"/>
        <v>188447.17383973073</v>
      </c>
      <c r="H29" s="5">
        <f t="shared" ref="H29" si="31">G29/F29</f>
        <v>0.59800864052059022</v>
      </c>
      <c r="I29" s="4">
        <f t="shared" ref="I29" si="32">F29*J28</f>
        <v>126677.32616026927</v>
      </c>
      <c r="J29" s="5">
        <f t="shared" ref="J29" si="33">I29/F29</f>
        <v>0.40199135947940978</v>
      </c>
      <c r="L29" s="4">
        <f t="shared" ref="L29" si="34">F29-(G29+I29)</f>
        <v>0</v>
      </c>
      <c r="M29" s="5">
        <f t="shared" ref="M29" si="35">100%-(H29+J29)</f>
        <v>0</v>
      </c>
    </row>
    <row r="30" spans="1:13" x14ac:dyDescent="0.25">
      <c r="A30" s="6">
        <v>45107</v>
      </c>
      <c r="B30" s="4">
        <v>169.71</v>
      </c>
      <c r="C30" t="s">
        <v>22</v>
      </c>
      <c r="D30" s="4">
        <f t="shared" ref="D30:D31" si="36">D29+B30</f>
        <v>243094.21</v>
      </c>
      <c r="E30" s="4">
        <f t="shared" si="29"/>
        <v>72200</v>
      </c>
      <c r="F30" s="4">
        <f t="shared" ref="F30:F31" si="37">D30+E30</f>
        <v>315294.20999999996</v>
      </c>
      <c r="G30" s="4">
        <f t="shared" ref="G30:G31" si="38">F30*H29</f>
        <v>188548.66188611346</v>
      </c>
      <c r="H30" s="5">
        <f t="shared" ref="H30:H31" si="39">G30/F30</f>
        <v>0.59800864052059022</v>
      </c>
      <c r="I30" s="4">
        <f t="shared" ref="I30:I31" si="40">F30*J29</f>
        <v>126745.5481138865</v>
      </c>
      <c r="J30" s="5">
        <f t="shared" ref="J30:J31" si="41">I30/F30</f>
        <v>0.40199135947940978</v>
      </c>
      <c r="L30" s="4">
        <f t="shared" ref="L30:L31" si="42">F30-(G30+I30)</f>
        <v>0</v>
      </c>
      <c r="M30" s="5">
        <f t="shared" ref="M30:M31" si="43">100%-(H30+J30)</f>
        <v>0</v>
      </c>
    </row>
    <row r="31" spans="1:13" x14ac:dyDescent="0.25">
      <c r="A31" s="6">
        <v>45138</v>
      </c>
      <c r="B31" s="4">
        <v>175.49</v>
      </c>
      <c r="C31" t="s">
        <v>22</v>
      </c>
      <c r="D31" s="4">
        <f t="shared" si="36"/>
        <v>243269.69999999998</v>
      </c>
      <c r="E31" s="4">
        <f t="shared" si="29"/>
        <v>72200</v>
      </c>
      <c r="F31" s="4">
        <f t="shared" si="37"/>
        <v>315469.69999999995</v>
      </c>
      <c r="G31" s="4">
        <f t="shared" si="38"/>
        <v>188653.6064224384</v>
      </c>
      <c r="H31" s="5">
        <f t="shared" si="39"/>
        <v>0.59800864052059022</v>
      </c>
      <c r="I31" s="4">
        <f t="shared" si="40"/>
        <v>126816.09357756154</v>
      </c>
      <c r="J31" s="5">
        <f t="shared" si="41"/>
        <v>0.40199135947940978</v>
      </c>
      <c r="L31" s="4">
        <f t="shared" si="42"/>
        <v>0</v>
      </c>
      <c r="M31" s="5">
        <f t="shared" si="43"/>
        <v>0</v>
      </c>
    </row>
    <row r="32" spans="1:13" x14ac:dyDescent="0.25">
      <c r="A32" s="6">
        <v>45169</v>
      </c>
      <c r="B32" s="4">
        <v>196.28</v>
      </c>
      <c r="C32" t="s">
        <v>22</v>
      </c>
      <c r="D32" s="4">
        <f t="shared" ref="D32:D35" si="44">D31+B32</f>
        <v>243465.97999999998</v>
      </c>
      <c r="E32" s="4">
        <f t="shared" si="29"/>
        <v>72200</v>
      </c>
      <c r="F32" s="4">
        <f t="shared" ref="F32:F35" si="45">D32+E32</f>
        <v>315665.98</v>
      </c>
      <c r="G32" s="4">
        <f t="shared" ref="G32" si="46">F32*H31</f>
        <v>188770.98355839981</v>
      </c>
      <c r="H32" s="5">
        <f t="shared" ref="H32" si="47">G32/F32</f>
        <v>0.59800864052059022</v>
      </c>
      <c r="I32" s="4">
        <f t="shared" ref="I32" si="48">F32*J31</f>
        <v>126894.99644160017</v>
      </c>
      <c r="J32" s="5">
        <f t="shared" ref="J32:J33" si="49">I32/F32</f>
        <v>0.40199135947940978</v>
      </c>
      <c r="L32" s="4">
        <f t="shared" ref="L32:L33" si="50">F32-(G32+I32)</f>
        <v>0</v>
      </c>
      <c r="M32" s="5">
        <f t="shared" ref="M32:M33" si="51">100%-(H32+J32)</f>
        <v>0</v>
      </c>
    </row>
    <row r="33" spans="1:13" s="1" customFormat="1" x14ac:dyDescent="0.25">
      <c r="A33" s="7">
        <v>45175</v>
      </c>
      <c r="B33" s="2">
        <v>-47192.75</v>
      </c>
      <c r="C33" s="1" t="s">
        <v>25</v>
      </c>
      <c r="D33" s="2">
        <f t="shared" si="44"/>
        <v>196273.22999999998</v>
      </c>
      <c r="E33" s="2">
        <f t="shared" si="29"/>
        <v>72200</v>
      </c>
      <c r="F33" s="2">
        <f t="shared" si="45"/>
        <v>268473.23</v>
      </c>
      <c r="G33" s="2">
        <f>G32+B33</f>
        <v>141578.23355839981</v>
      </c>
      <c r="H33" s="3">
        <f>G33/F33</f>
        <v>0.52734581231208721</v>
      </c>
      <c r="I33" s="2">
        <f>I32</f>
        <v>126894.99644160017</v>
      </c>
      <c r="J33" s="3">
        <f t="shared" si="49"/>
        <v>0.47265418768791279</v>
      </c>
      <c r="L33" s="1">
        <f t="shared" si="50"/>
        <v>0</v>
      </c>
      <c r="M33" s="1">
        <f t="shared" si="51"/>
        <v>0</v>
      </c>
    </row>
    <row r="34" spans="1:13" s="1" customFormat="1" x14ac:dyDescent="0.25">
      <c r="A34" s="7">
        <v>45198</v>
      </c>
      <c r="B34" s="2">
        <v>167.78</v>
      </c>
      <c r="C34" s="1" t="s">
        <v>22</v>
      </c>
      <c r="D34" s="2">
        <f t="shared" si="44"/>
        <v>196441.00999999998</v>
      </c>
      <c r="E34" s="2">
        <f t="shared" si="29"/>
        <v>72200</v>
      </c>
      <c r="F34" s="2">
        <f t="shared" si="45"/>
        <v>268641.01</v>
      </c>
      <c r="G34" s="4">
        <f t="shared" ref="G34:G35" si="52">F34*H33</f>
        <v>141666.71163878954</v>
      </c>
      <c r="H34" s="5">
        <f t="shared" ref="H34:H35" si="53">G34/F34</f>
        <v>0.52734581231208721</v>
      </c>
      <c r="I34" s="4">
        <f t="shared" ref="I34:I35" si="54">F34*J33</f>
        <v>126974.29836121046</v>
      </c>
      <c r="J34" s="5">
        <f t="shared" ref="J34:J35" si="55">I34/F34</f>
        <v>0.47265418768791279</v>
      </c>
      <c r="K34"/>
      <c r="L34" s="4">
        <f t="shared" ref="L34:L35" si="56">F34-(G34+I34)</f>
        <v>0</v>
      </c>
      <c r="M34" s="5">
        <f t="shared" ref="M34:M35" si="57">100%-(H34+J34)</f>
        <v>0</v>
      </c>
    </row>
    <row r="35" spans="1:13" s="1" customFormat="1" x14ac:dyDescent="0.25">
      <c r="A35" s="7">
        <v>45230</v>
      </c>
      <c r="B35" s="2">
        <v>166.84</v>
      </c>
      <c r="C35" s="1" t="s">
        <v>22</v>
      </c>
      <c r="D35" s="2">
        <f t="shared" si="44"/>
        <v>196607.84999999998</v>
      </c>
      <c r="E35" s="2">
        <f t="shared" si="29"/>
        <v>72200</v>
      </c>
      <c r="F35" s="2">
        <f t="shared" si="45"/>
        <v>268807.84999999998</v>
      </c>
      <c r="G35" s="4">
        <f t="shared" si="52"/>
        <v>141754.69401411567</v>
      </c>
      <c r="H35" s="5">
        <f t="shared" si="53"/>
        <v>0.52734581231208721</v>
      </c>
      <c r="I35" s="4">
        <f t="shared" si="54"/>
        <v>127053.1559858843</v>
      </c>
      <c r="J35" s="5">
        <f t="shared" si="55"/>
        <v>0.47265418768791279</v>
      </c>
      <c r="K35"/>
      <c r="L35" s="4">
        <f t="shared" si="56"/>
        <v>0</v>
      </c>
      <c r="M35" s="5">
        <f t="shared" si="57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McCartney</dc:creator>
  <cp:lastModifiedBy>Tony McCartney</cp:lastModifiedBy>
  <dcterms:created xsi:type="dcterms:W3CDTF">2023-06-07T11:38:27Z</dcterms:created>
  <dcterms:modified xsi:type="dcterms:W3CDTF">2023-11-14T10:45:21Z</dcterms:modified>
</cp:coreProperties>
</file>